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0.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1.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ydroacoustics\IndexVelocity\RatingDocExamples\"/>
    </mc:Choice>
  </mc:AlternateContent>
  <bookViews>
    <workbookView xWindow="-80" yWindow="770" windowWidth="18290" windowHeight="10130" tabRatio="771"/>
  </bookViews>
  <sheets>
    <sheet name="Map" sheetId="12" r:id="rId1"/>
    <sheet name="Site Sketch" sheetId="8" r:id="rId2"/>
    <sheet name="ADVM QM Summary" sheetId="20" r:id="rId3"/>
    <sheet name="Rating Development" sheetId="49" r:id="rId4"/>
    <sheet name="Rating Analysis Summary" sheetId="57" r:id="rId5"/>
    <sheet name="Rating No. 5" sheetId="60" r:id="rId6"/>
    <sheet name="Reg 1 - Cell 1 Vi vs Vm" sheetId="51" r:id="rId7"/>
    <sheet name="Reg 2 - Cell 2 Vi vs Vm" sheetId="52" r:id="rId8"/>
    <sheet name="Reg 3 - Cell 3 Vi vs Vm" sheetId="53" r:id="rId9"/>
    <sheet name="Reg 4 - Cell 4 Vi vs Vm" sheetId="54" r:id="rId10"/>
    <sheet name="Reg 5 - Cell 5 Vi vs Vm" sheetId="55" r:id="rId11"/>
    <sheet name="Reg 6 - RA Cell vs Vm" sheetId="56" r:id="rId12"/>
    <sheet name="Reg 7 - Stage vs Vm" sheetId="58" r:id="rId13"/>
    <sheet name="Plot - RA Vi vs Vm" sheetId="50" r:id="rId14"/>
    <sheet name="Plot - Multicell Vi vs Vm" sheetId="47" r:id="rId15"/>
    <sheet name="Plot - Stage vs Vm" sheetId="48" r:id="rId16"/>
    <sheet name="Plot - Vm Rated vs Vm Meas" sheetId="59" r:id="rId17"/>
    <sheet name="Stage Area Rating 1.0" sheetId="19" r:id="rId18"/>
  </sheets>
  <calcPr calcId="152511"/>
</workbook>
</file>

<file path=xl/calcChain.xml><?xml version="1.0" encoding="utf-8"?>
<calcChain xmlns="http://schemas.openxmlformats.org/spreadsheetml/2006/main">
  <c r="V79" i="20" l="1"/>
  <c r="W79" i="20" s="1"/>
  <c r="K79" i="20"/>
  <c r="J79" i="20"/>
  <c r="F79" i="20"/>
  <c r="Y79" i="20" l="1"/>
  <c r="Z79" i="20" s="1"/>
  <c r="X79" i="20"/>
  <c r="AC79" i="20"/>
  <c r="X58" i="20" l="1"/>
  <c r="X59" i="20"/>
  <c r="X60" i="20"/>
  <c r="X61" i="20"/>
  <c r="X62" i="20"/>
  <c r="X63" i="20"/>
  <c r="X64" i="20"/>
  <c r="X65" i="20"/>
  <c r="X66" i="20"/>
  <c r="X67" i="20"/>
  <c r="X68" i="20"/>
  <c r="X69" i="20"/>
  <c r="X70" i="20"/>
  <c r="X71" i="20"/>
  <c r="X72" i="20"/>
  <c r="X73" i="20"/>
  <c r="X74" i="20"/>
  <c r="X76" i="20"/>
  <c r="X77" i="20"/>
  <c r="X78" i="20"/>
  <c r="X57" i="20"/>
  <c r="X53" i="20"/>
  <c r="X54" i="20"/>
  <c r="X42" i="20"/>
  <c r="X43" i="20"/>
  <c r="X44" i="20"/>
  <c r="X45" i="20"/>
  <c r="X46" i="20"/>
  <c r="X47" i="20"/>
  <c r="X48" i="20"/>
  <c r="X49" i="20"/>
  <c r="X50" i="20"/>
  <c r="X51" i="20"/>
  <c r="X52" i="20"/>
  <c r="X40" i="20"/>
  <c r="X10" i="20"/>
  <c r="X11" i="20"/>
  <c r="X12" i="20"/>
  <c r="X13" i="20"/>
  <c r="X14" i="20"/>
  <c r="X15" i="20"/>
  <c r="X16" i="20"/>
  <c r="X17" i="20"/>
  <c r="X18" i="20"/>
  <c r="X19" i="20"/>
  <c r="X22" i="20"/>
  <c r="X23" i="20"/>
  <c r="X24" i="20"/>
  <c r="X25" i="20"/>
  <c r="X26" i="20"/>
  <c r="X27" i="20"/>
  <c r="X28" i="20"/>
  <c r="X31" i="20"/>
  <c r="X32" i="20"/>
  <c r="X33" i="20"/>
  <c r="X34" i="20"/>
  <c r="X35" i="20"/>
  <c r="X36" i="20"/>
  <c r="X37" i="20"/>
  <c r="X9" i="20"/>
  <c r="K28" i="49" l="1"/>
  <c r="J28" i="49"/>
  <c r="F28" i="49"/>
  <c r="J27" i="49"/>
  <c r="K27" i="49" s="1"/>
  <c r="F27" i="49"/>
  <c r="J26" i="49"/>
  <c r="K26" i="49" s="1"/>
  <c r="F26" i="49"/>
  <c r="J25" i="49"/>
  <c r="K25" i="49" s="1"/>
  <c r="J24" i="49"/>
  <c r="K24" i="49" s="1"/>
  <c r="J23" i="49"/>
  <c r="K23" i="49" s="1"/>
  <c r="J22" i="49"/>
  <c r="K22" i="49" s="1"/>
  <c r="K21" i="49"/>
  <c r="J21" i="49"/>
  <c r="J20" i="49"/>
  <c r="K20" i="49" s="1"/>
  <c r="K19" i="49"/>
  <c r="J19" i="49"/>
  <c r="J18" i="49"/>
  <c r="K18" i="49" s="1"/>
  <c r="J17" i="49"/>
  <c r="K17" i="49" s="1"/>
  <c r="J16" i="49"/>
  <c r="K16" i="49" s="1"/>
  <c r="J15" i="49"/>
  <c r="K15" i="49" s="1"/>
  <c r="J14" i="49"/>
  <c r="K14" i="49" s="1"/>
  <c r="J13" i="49"/>
  <c r="K13" i="49" s="1"/>
  <c r="J12" i="49"/>
  <c r="K12" i="49" s="1"/>
  <c r="J11" i="49"/>
  <c r="K11" i="49" s="1"/>
  <c r="J10" i="49"/>
  <c r="K10" i="49" s="1"/>
  <c r="J9" i="49"/>
  <c r="K9" i="49" s="1"/>
  <c r="J8" i="49"/>
  <c r="K8" i="49" s="1"/>
  <c r="V58" i="20" l="1"/>
  <c r="W58" i="20" s="1"/>
  <c r="V59" i="20"/>
  <c r="W59" i="20" s="1"/>
  <c r="V60" i="20"/>
  <c r="W60" i="20" s="1"/>
  <c r="V61" i="20"/>
  <c r="W61" i="20" s="1"/>
  <c r="V62" i="20"/>
  <c r="W62" i="20" s="1"/>
  <c r="V63" i="20"/>
  <c r="W63" i="20" s="1"/>
  <c r="V64" i="20"/>
  <c r="W64" i="20" s="1"/>
  <c r="V65" i="20"/>
  <c r="W65" i="20" s="1"/>
  <c r="V66" i="20"/>
  <c r="W66" i="20" s="1"/>
  <c r="V67" i="20"/>
  <c r="W67" i="20" s="1"/>
  <c r="V68" i="20"/>
  <c r="W68" i="20" s="1"/>
  <c r="V69" i="20"/>
  <c r="W69" i="20" s="1"/>
  <c r="V70" i="20"/>
  <c r="W70" i="20" s="1"/>
  <c r="V71" i="20"/>
  <c r="W71" i="20" s="1"/>
  <c r="V72" i="20"/>
  <c r="W72" i="20" s="1"/>
  <c r="V73" i="20"/>
  <c r="W73" i="20" s="1"/>
  <c r="V74" i="20"/>
  <c r="W74" i="20" s="1"/>
  <c r="V76" i="20"/>
  <c r="W76" i="20" s="1"/>
  <c r="V77" i="20"/>
  <c r="W77" i="20" s="1"/>
  <c r="V78" i="20"/>
  <c r="W78" i="20" s="1"/>
  <c r="V57" i="20"/>
  <c r="W57" i="20" s="1"/>
  <c r="V42" i="20"/>
  <c r="W42" i="20" s="1"/>
  <c r="V43" i="20"/>
  <c r="W43" i="20" s="1"/>
  <c r="V44" i="20"/>
  <c r="W44" i="20" s="1"/>
  <c r="V45" i="20"/>
  <c r="W45" i="20" s="1"/>
  <c r="V46" i="20"/>
  <c r="W46" i="20" s="1"/>
  <c r="V47" i="20"/>
  <c r="W47" i="20" s="1"/>
  <c r="V48" i="20"/>
  <c r="W48" i="20" s="1"/>
  <c r="V49" i="20"/>
  <c r="W49" i="20" s="1"/>
  <c r="V50" i="20"/>
  <c r="W50" i="20" s="1"/>
  <c r="V51" i="20"/>
  <c r="W51" i="20" s="1"/>
  <c r="V52" i="20"/>
  <c r="W52" i="20" s="1"/>
  <c r="V53" i="20"/>
  <c r="W53" i="20" s="1"/>
  <c r="V54" i="20"/>
  <c r="W54" i="20" s="1"/>
  <c r="V40" i="20"/>
  <c r="W40" i="20" s="1"/>
  <c r="W16" i="20"/>
  <c r="W24" i="20"/>
  <c r="W32" i="20"/>
  <c r="V10" i="20"/>
  <c r="W10" i="20" s="1"/>
  <c r="V11" i="20"/>
  <c r="W11" i="20" s="1"/>
  <c r="V12" i="20"/>
  <c r="W12" i="20" s="1"/>
  <c r="V13" i="20"/>
  <c r="W13" i="20" s="1"/>
  <c r="V14" i="20"/>
  <c r="W14" i="20" s="1"/>
  <c r="V15" i="20"/>
  <c r="W15" i="20" s="1"/>
  <c r="V16" i="20"/>
  <c r="V17" i="20"/>
  <c r="W17" i="20" s="1"/>
  <c r="V18" i="20"/>
  <c r="W18" i="20" s="1"/>
  <c r="V19" i="20"/>
  <c r="W19" i="20" s="1"/>
  <c r="V20" i="20"/>
  <c r="V21" i="20"/>
  <c r="V22" i="20"/>
  <c r="W22" i="20" s="1"/>
  <c r="V23" i="20"/>
  <c r="W23" i="20" s="1"/>
  <c r="V24" i="20"/>
  <c r="V25" i="20"/>
  <c r="W25" i="20" s="1"/>
  <c r="V26" i="20"/>
  <c r="W26" i="20" s="1"/>
  <c r="V27" i="20"/>
  <c r="W27" i="20" s="1"/>
  <c r="V28" i="20"/>
  <c r="W28" i="20" s="1"/>
  <c r="V29" i="20"/>
  <c r="V30" i="20"/>
  <c r="V31" i="20"/>
  <c r="W31" i="20" s="1"/>
  <c r="V32" i="20"/>
  <c r="V33" i="20"/>
  <c r="W33" i="20" s="1"/>
  <c r="V34" i="20"/>
  <c r="W34" i="20" s="1"/>
  <c r="V35" i="20"/>
  <c r="W35" i="20" s="1"/>
  <c r="V36" i="20"/>
  <c r="W36" i="20" s="1"/>
  <c r="V37" i="20"/>
  <c r="W37" i="20" s="1"/>
  <c r="V38" i="20"/>
  <c r="V9" i="20"/>
  <c r="W9" i="20" s="1"/>
  <c r="F76" i="20" l="1"/>
  <c r="F77" i="20"/>
  <c r="F78" i="20"/>
  <c r="F75" i="20"/>
  <c r="J78" i="20" l="1"/>
  <c r="J77" i="20"/>
  <c r="J76" i="20"/>
  <c r="J75" i="20"/>
  <c r="J74" i="20"/>
  <c r="J73" i="20"/>
  <c r="J72" i="20"/>
  <c r="J71" i="20"/>
  <c r="J70" i="20"/>
  <c r="J69" i="20"/>
  <c r="J68" i="20"/>
  <c r="J67" i="20"/>
  <c r="J66" i="20"/>
  <c r="J65" i="20"/>
  <c r="J64" i="20"/>
  <c r="Y64" i="20" s="1"/>
  <c r="J63" i="20"/>
  <c r="J62" i="20"/>
  <c r="Y62" i="20" s="1"/>
  <c r="J61" i="20"/>
  <c r="J60" i="20"/>
  <c r="J59" i="20"/>
  <c r="J58" i="20"/>
  <c r="Y58" i="20" s="1"/>
  <c r="J57" i="20"/>
  <c r="J54" i="20"/>
  <c r="K54" i="20" s="1"/>
  <c r="AC54" i="20" s="1"/>
  <c r="J53" i="20"/>
  <c r="K53" i="20" s="1"/>
  <c r="AC53" i="20" s="1"/>
  <c r="J52" i="20"/>
  <c r="K52" i="20" s="1"/>
  <c r="AC52" i="20" s="1"/>
  <c r="J51" i="20"/>
  <c r="K51" i="20" s="1"/>
  <c r="AC51" i="20" s="1"/>
  <c r="J50" i="20"/>
  <c r="K50" i="20" s="1"/>
  <c r="AC50" i="20" s="1"/>
  <c r="J49" i="20"/>
  <c r="K49" i="20" s="1"/>
  <c r="AC49" i="20" s="1"/>
  <c r="J48" i="20"/>
  <c r="K48" i="20" s="1"/>
  <c r="AC48" i="20" s="1"/>
  <c r="J47" i="20"/>
  <c r="K47" i="20" s="1"/>
  <c r="AC47" i="20" s="1"/>
  <c r="J46" i="20"/>
  <c r="K46" i="20" s="1"/>
  <c r="AC46" i="20" s="1"/>
  <c r="J45" i="20"/>
  <c r="K45" i="20" s="1"/>
  <c r="AC45" i="20" s="1"/>
  <c r="J44" i="20"/>
  <c r="K44" i="20" s="1"/>
  <c r="AC44" i="20" s="1"/>
  <c r="J43" i="20"/>
  <c r="K43" i="20" s="1"/>
  <c r="AC43" i="20" s="1"/>
  <c r="J42" i="20"/>
  <c r="K42" i="20" s="1"/>
  <c r="AC42" i="20" s="1"/>
  <c r="J41" i="20"/>
  <c r="K41" i="20" s="1"/>
  <c r="AC41" i="20" s="1"/>
  <c r="J40" i="20"/>
  <c r="K40" i="20" s="1"/>
  <c r="AC40" i="20" s="1"/>
  <c r="J38" i="20"/>
  <c r="K38" i="20" s="1"/>
  <c r="J37" i="20"/>
  <c r="J36" i="20"/>
  <c r="J35" i="20"/>
  <c r="K35" i="20" s="1"/>
  <c r="AC35" i="20" s="1"/>
  <c r="J34" i="20"/>
  <c r="J33" i="20"/>
  <c r="J32" i="20"/>
  <c r="J31" i="20"/>
  <c r="K31" i="20" s="1"/>
  <c r="AC31" i="20" s="1"/>
  <c r="J30" i="20"/>
  <c r="K30" i="20" s="1"/>
  <c r="J29" i="20"/>
  <c r="K29" i="20" s="1"/>
  <c r="J28" i="20"/>
  <c r="Y28" i="20" s="1"/>
  <c r="Z28" i="20" s="1"/>
  <c r="J27" i="20"/>
  <c r="K27" i="20" s="1"/>
  <c r="AC27" i="20" s="1"/>
  <c r="J26" i="20"/>
  <c r="Y26" i="20" s="1"/>
  <c r="Z26" i="20" s="1"/>
  <c r="J25" i="20"/>
  <c r="J24" i="20"/>
  <c r="K24" i="20" s="1"/>
  <c r="AC24" i="20" s="1"/>
  <c r="J23" i="20"/>
  <c r="K23" i="20" s="1"/>
  <c r="AC23" i="20" s="1"/>
  <c r="J22" i="20"/>
  <c r="Y22" i="20" s="1"/>
  <c r="Z22" i="20" s="1"/>
  <c r="J21" i="20"/>
  <c r="K21" i="20" s="1"/>
  <c r="J20" i="20"/>
  <c r="K20" i="20" s="1"/>
  <c r="J19" i="20"/>
  <c r="K19" i="20" s="1"/>
  <c r="AC19" i="20" s="1"/>
  <c r="J18" i="20"/>
  <c r="J17" i="20"/>
  <c r="J16" i="20"/>
  <c r="K16" i="20" s="1"/>
  <c r="AC16" i="20" s="1"/>
  <c r="J15" i="20"/>
  <c r="K15" i="20" s="1"/>
  <c r="AC15" i="20" s="1"/>
  <c r="J14" i="20"/>
  <c r="J13" i="20"/>
  <c r="J12" i="20"/>
  <c r="K12" i="20" s="1"/>
  <c r="AC12" i="20" s="1"/>
  <c r="J11" i="20"/>
  <c r="K11" i="20" s="1"/>
  <c r="AC11" i="20" s="1"/>
  <c r="J10" i="20"/>
  <c r="Y10" i="20" s="1"/>
  <c r="Z10" i="20" s="1"/>
  <c r="J9" i="20"/>
  <c r="K66" i="20" l="1"/>
  <c r="AC66" i="20" s="1"/>
  <c r="Y66" i="20"/>
  <c r="Z66" i="20" s="1"/>
  <c r="K70" i="20"/>
  <c r="AC70" i="20" s="1"/>
  <c r="Y70" i="20"/>
  <c r="Z70" i="20" s="1"/>
  <c r="K74" i="20"/>
  <c r="AC74" i="20" s="1"/>
  <c r="Y74" i="20"/>
  <c r="Z74" i="20" s="1"/>
  <c r="K59" i="20"/>
  <c r="AC59" i="20" s="1"/>
  <c r="Y59" i="20"/>
  <c r="Z59" i="20" s="1"/>
  <c r="K63" i="20"/>
  <c r="AC63" i="20" s="1"/>
  <c r="Y63" i="20"/>
  <c r="K67" i="20"/>
  <c r="AC67" i="20" s="1"/>
  <c r="Y67" i="20"/>
  <c r="Z67" i="20" s="1"/>
  <c r="K71" i="20"/>
  <c r="AC71" i="20" s="1"/>
  <c r="Y71" i="20"/>
  <c r="Z71" i="20" s="1"/>
  <c r="K75" i="20"/>
  <c r="K60" i="20"/>
  <c r="AC60" i="20" s="1"/>
  <c r="Y60" i="20"/>
  <c r="K68" i="20"/>
  <c r="AC68" i="20" s="1"/>
  <c r="Y68" i="20"/>
  <c r="Z68" i="20" s="1"/>
  <c r="K72" i="20"/>
  <c r="AC72" i="20" s="1"/>
  <c r="Y72" i="20"/>
  <c r="Z72" i="20" s="1"/>
  <c r="K76" i="20"/>
  <c r="AC76" i="20" s="1"/>
  <c r="Y76" i="20"/>
  <c r="Z76" i="20" s="1"/>
  <c r="K57" i="20"/>
  <c r="AC57" i="20" s="1"/>
  <c r="Y57" i="20"/>
  <c r="K61" i="20"/>
  <c r="AC61" i="20" s="1"/>
  <c r="Y61" i="20"/>
  <c r="Z61" i="20" s="1"/>
  <c r="K65" i="20"/>
  <c r="AC65" i="20" s="1"/>
  <c r="Y65" i="20"/>
  <c r="Z65" i="20" s="1"/>
  <c r="K69" i="20"/>
  <c r="AC69" i="20" s="1"/>
  <c r="Y69" i="20"/>
  <c r="Z69" i="20" s="1"/>
  <c r="K73" i="20"/>
  <c r="AC73" i="20" s="1"/>
  <c r="Y73" i="20"/>
  <c r="Z73" i="20" s="1"/>
  <c r="K77" i="20"/>
  <c r="AC77" i="20" s="1"/>
  <c r="Y77" i="20"/>
  <c r="Z77" i="20" s="1"/>
  <c r="K78" i="20"/>
  <c r="AC78" i="20" s="1"/>
  <c r="Y78" i="20"/>
  <c r="Z78" i="20" s="1"/>
  <c r="K58" i="20"/>
  <c r="AC58" i="20" s="1"/>
  <c r="K62" i="20"/>
  <c r="AC62" i="20" s="1"/>
  <c r="K64" i="20"/>
  <c r="AC64" i="20" s="1"/>
  <c r="Y46" i="20"/>
  <c r="Z46" i="20" s="1"/>
  <c r="Y12" i="20"/>
  <c r="Z12" i="20" s="1"/>
  <c r="Y13" i="20"/>
  <c r="Z13" i="20" s="1"/>
  <c r="Y16" i="20"/>
  <c r="Z16" i="20" s="1"/>
  <c r="Y24" i="20"/>
  <c r="Z24" i="20" s="1"/>
  <c r="Y47" i="20"/>
  <c r="Z47" i="20" s="1"/>
  <c r="Y11" i="20"/>
  <c r="Z11" i="20" s="1"/>
  <c r="Y42" i="20"/>
  <c r="Z42" i="20" s="1"/>
  <c r="Y15" i="20"/>
  <c r="Z15" i="20" s="1"/>
  <c r="Z62" i="20"/>
  <c r="Z64" i="20"/>
  <c r="Y50" i="20"/>
  <c r="Z50" i="20" s="1"/>
  <c r="Y9" i="20"/>
  <c r="Z9" i="20" s="1"/>
  <c r="Y18" i="20"/>
  <c r="Z18" i="20" s="1"/>
  <c r="Y19" i="20"/>
  <c r="Z19" i="20" s="1"/>
  <c r="Z63" i="20"/>
  <c r="Y25" i="20"/>
  <c r="Z25" i="20" s="1"/>
  <c r="K28" i="20"/>
  <c r="AC28" i="20" s="1"/>
  <c r="Y33" i="20"/>
  <c r="Z33" i="20" s="1"/>
  <c r="Y37" i="20"/>
  <c r="Z37" i="20" s="1"/>
  <c r="Y40" i="20"/>
  <c r="Z40" i="20" s="1"/>
  <c r="Y45" i="20"/>
  <c r="Z45" i="20" s="1"/>
  <c r="Y48" i="20"/>
  <c r="Z48" i="20" s="1"/>
  <c r="Y53" i="20"/>
  <c r="Z53" i="20" s="1"/>
  <c r="Z60" i="20"/>
  <c r="Y14" i="20"/>
  <c r="Z14" i="20" s="1"/>
  <c r="Y17" i="20"/>
  <c r="Z17" i="20" s="1"/>
  <c r="K25" i="20"/>
  <c r="AC25" i="20" s="1"/>
  <c r="Y43" i="20"/>
  <c r="Z43" i="20" s="1"/>
  <c r="Y51" i="20"/>
  <c r="Z51" i="20" s="1"/>
  <c r="Y32" i="20"/>
  <c r="Z32" i="20" s="1"/>
  <c r="Y34" i="20"/>
  <c r="Z34" i="20" s="1"/>
  <c r="Y36" i="20"/>
  <c r="Z36" i="20" s="1"/>
  <c r="Y44" i="20"/>
  <c r="Z44" i="20" s="1"/>
  <c r="Y49" i="20"/>
  <c r="Z49" i="20" s="1"/>
  <c r="Y52" i="20"/>
  <c r="Z52" i="20" s="1"/>
  <c r="Y54" i="20"/>
  <c r="Z54" i="20" s="1"/>
  <c r="K9" i="20"/>
  <c r="AC9" i="20" s="1"/>
  <c r="K17" i="20"/>
  <c r="AC17" i="20" s="1"/>
  <c r="Y27" i="20"/>
  <c r="Z27" i="20" s="1"/>
  <c r="K32" i="20"/>
  <c r="AC32" i="20" s="1"/>
  <c r="K33" i="20"/>
  <c r="AC33" i="20" s="1"/>
  <c r="K36" i="20"/>
  <c r="AC36" i="20" s="1"/>
  <c r="K37" i="20"/>
  <c r="AC37" i="20" s="1"/>
  <c r="K13" i="20"/>
  <c r="AC13" i="20" s="1"/>
  <c r="Y23" i="20"/>
  <c r="Z23" i="20" s="1"/>
  <c r="Z58" i="20"/>
  <c r="Y31" i="20"/>
  <c r="Z31" i="20" s="1"/>
  <c r="Y35" i="20"/>
  <c r="Z35" i="20" s="1"/>
  <c r="Z57" i="20"/>
  <c r="K14" i="20"/>
  <c r="AC14" i="20" s="1"/>
  <c r="K22" i="20"/>
  <c r="AC22" i="20" s="1"/>
  <c r="K26" i="20"/>
  <c r="AC26" i="20" s="1"/>
  <c r="K34" i="20"/>
  <c r="AC34" i="20" s="1"/>
  <c r="K10" i="20"/>
  <c r="AC10" i="20" s="1"/>
  <c r="K18" i="20"/>
  <c r="AC18" i="20" s="1"/>
</calcChain>
</file>

<file path=xl/comments1.xml><?xml version="1.0" encoding="utf-8"?>
<comments xmlns="http://schemas.openxmlformats.org/spreadsheetml/2006/main">
  <authors>
    <author>Wood, Molly S.</author>
  </authors>
  <commentList>
    <comment ref="M6" authorId="0" shapeId="0">
      <text>
        <r>
          <rPr>
            <b/>
            <sz val="9"/>
            <color indexed="81"/>
            <rFont val="Tahoma"/>
            <family val="2"/>
          </rPr>
          <t>Wood, Molly S.:</t>
        </r>
        <r>
          <rPr>
            <sz val="9"/>
            <color indexed="81"/>
            <rFont val="Tahoma"/>
            <family val="2"/>
          </rPr>
          <t xml:space="preserve">
At site but no longer used as the index</t>
        </r>
      </text>
    </comment>
  </commentList>
</comments>
</file>

<file path=xl/sharedStrings.xml><?xml version="1.0" encoding="utf-8"?>
<sst xmlns="http://schemas.openxmlformats.org/spreadsheetml/2006/main" count="808" uniqueCount="142">
  <si>
    <t>Date</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</si>
  <si>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</si>
  <si>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</si>
  <si>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</si>
  <si>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</si>
  <si>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</si>
  <si>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</si>
  <si>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</si>
  <si>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</si>
  <si>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</si>
  <si>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</si>
  <si>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</si>
  <si>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</si>
  <si>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</si>
  <si>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</si>
  <si>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</si>
  <si>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</si>
  <si>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</si>
  <si>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</si>
  <si>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</si>
  <si>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</si>
  <si>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</si>
  <si>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</si>
  <si>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</si>
  <si>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G</t>
  </si>
  <si>
    <t>Residuals</t>
  </si>
  <si>
    <t>LOCATION.--Lat 47°28'43", long 116°43'59" referenced to North American Datum of 1983, in NE  1/4 SW 1/4 NW 1/4 sec.28, T.48 N., R.3 W., Kootenai County, ID, Hydrologic Unit 17010303, Black Lake quad., on left bank on downstream side of Springston Bridge, 2.5 mi upstream from Coeur d'Alene Lake, 3.0 mi northeast of Harrison, and at mile 134.6.
ROAD LOG.--
       From Coeur d'Alene via U.S. Interstate 90:
       -----------------------------------------
  1)   From U.S. 95 overpass over I-90 in Coeur d'Alene, 
         drive east 22 miles over Fourth of July Pass to Rose Lake exit.
  2)   Take exit; turn right (south) to Harrison/St. Maries on S.R. 3.
  3)   Veer right at intersection of S.R. 3 and 97 (22 miles south of I-90).
  4)   Drive 7 mi to Harrison.
  5)   Drive 2.3 mi and over Coeur d'Alene River Bridge.
  6)   Turn right after bridge onto Blue Lake Road.
  7)   Drive 1.8 mi turning right on Anderson Lake Road over bridge.
  8)   Gage is on the left bank, 2 ft downstream of bridge.
       From St. Maries:
       ---------------
  1)   Drive north 12 miles from S.R. 3 Bridge over St. Joe River.
  2)   Veer left on intersection and take S.R. 97 to Harrison.
  3)   Follows steps 4-8 above to gage.</t>
  </si>
  <si>
    <t>REMARKS</t>
  </si>
  <si>
    <t>Rating stage</t>
  </si>
  <si>
    <t>Rated Area</t>
  </si>
  <si>
    <t>Measured Discharge</t>
  </si>
  <si>
    <t>Cell 1</t>
  </si>
  <si>
    <t>Cell 2</t>
  </si>
  <si>
    <t>Cell 3</t>
  </si>
  <si>
    <t>P</t>
  </si>
  <si>
    <t>Stage-Area Rating No. 1.0, created by KFK on 04/29/2004 (Levels run on 04/27/04)</t>
  </si>
  <si>
    <t>Used for Rating (Y/N)?</t>
  </si>
  <si>
    <t>Entered By:</t>
  </si>
  <si>
    <t>PSE</t>
  </si>
  <si>
    <t>Measured Area (from ADCP)</t>
  </si>
  <si>
    <t>N</t>
  </si>
  <si>
    <t>Cell 4</t>
  </si>
  <si>
    <t>Cell 5</t>
  </si>
  <si>
    <t>Y</t>
  </si>
  <si>
    <t>Meas. No.</t>
  </si>
  <si>
    <t>SUMMARY OUTPUT</t>
  </si>
  <si>
    <t>RESIDUAL OUTPUT</t>
  </si>
  <si>
    <t>Observation</t>
  </si>
  <si>
    <t>KFK</t>
  </si>
  <si>
    <t>Start Time</t>
  </si>
  <si>
    <t>SonTek SL</t>
  </si>
  <si>
    <t>12413860, Coeur d'Alene River near Harrison, ID</t>
  </si>
  <si>
    <t>Index Velocity Rating</t>
  </si>
  <si>
    <t>ADVM Qm Summary</t>
  </si>
  <si>
    <t>Mid Time</t>
  </si>
  <si>
    <t>NA</t>
  </si>
  <si>
    <t>Changed configuration to "reverse x velocity" on Apr. 5.</t>
  </si>
  <si>
    <t xml:space="preserve">AREA from  Stage/Area Rating </t>
  </si>
  <si>
    <t>Range-avg cell</t>
  </si>
  <si>
    <t>Nortek EasyQ</t>
  </si>
  <si>
    <t>Time Zone</t>
  </si>
  <si>
    <t>End Time</t>
  </si>
  <si>
    <t>Rated Quality</t>
  </si>
  <si>
    <t>Vm Measured,  Mean Channel Velocity (Q/Rated Area)</t>
  </si>
  <si>
    <t>Vi, Synchronized Average Index Velocity</t>
  </si>
  <si>
    <t>Vi Selected for Rating</t>
  </si>
  <si>
    <t>Rated Q</t>
  </si>
  <si>
    <t>Percent Difference from Rated Q</t>
  </si>
  <si>
    <t>IV Rating No.</t>
  </si>
  <si>
    <t>Optimum IV Shift</t>
  </si>
  <si>
    <t>IV Shift Applied</t>
  </si>
  <si>
    <t>Rated Vm after Shift</t>
  </si>
  <si>
    <t>Rated Q after Shift</t>
  </si>
  <si>
    <t>Percent Difference from Rated Q With Shift</t>
  </si>
  <si>
    <t>Synchro-nized Average Stage</t>
  </si>
  <si>
    <t>Power loss to ADVM and DCP during measurement; no data recorded.</t>
  </si>
  <si>
    <t>Redo of measurement 245 after restoring power to ADVM and DCP.</t>
  </si>
  <si>
    <t xml:space="preserve"> Poor Qm, high winds</t>
  </si>
  <si>
    <t>Wind 10-15 mph US. Poor Qm.</t>
  </si>
  <si>
    <t xml:space="preserve"> Wind 5- 10 MPH US. Poor Qm.</t>
  </si>
  <si>
    <t>Installation of index velocity gage; first measurement with EasyQ ADVM installed.</t>
  </si>
  <si>
    <t>Start of measurements used for Rating No. 5, after change in SonTek SL orientation.</t>
  </si>
  <si>
    <t>Not used. EasyQ velocity data questionable due to boundary issues.</t>
  </si>
  <si>
    <t>PST</t>
  </si>
  <si>
    <t>PDT</t>
  </si>
  <si>
    <t>For Development of Rating No:</t>
  </si>
  <si>
    <t>Remarks</t>
  </si>
  <si>
    <t>Qm 245 not used; no ADVM data available; Qm 246 made same day</t>
  </si>
  <si>
    <t>Predicted Vm Measured,  Mean Channel Velocity (Q/Rated Area)</t>
  </si>
  <si>
    <t>Regression Test #1 for Rating No. 5: Cell 1 Vi vs Vm</t>
  </si>
  <si>
    <t>Cell 1 Vi</t>
  </si>
  <si>
    <t>Meas Date</t>
  </si>
  <si>
    <t>Measured Vm,  Mean Channel Velocity (Q/Rated Area)</t>
  </si>
  <si>
    <t>Regression Test #2 for Rating No. 5: Cell 2 Vi vs Vm</t>
  </si>
  <si>
    <t>Cell 2 Vi</t>
  </si>
  <si>
    <t>Regression Test #3 for Rating No. 5: Cell 3 Vi vs Vm</t>
  </si>
  <si>
    <t>Cell 3 Vi</t>
  </si>
  <si>
    <t>Regression Test #4 for Rating No. 5: Cell 4 Vi vs Vm</t>
  </si>
  <si>
    <t>Cell 4 Vi</t>
  </si>
  <si>
    <t>Regression Test #5 for Rating No. 5: Cell 5 Vi vs Vm</t>
  </si>
  <si>
    <t>Cell 5 Vi</t>
  </si>
  <si>
    <t>Regression Test #6 for Rating No. 5: Range-Averaged Cell Vi vs Vm</t>
  </si>
  <si>
    <t>RA Cell Vi</t>
  </si>
  <si>
    <t>Rating No. 3: Vm = 0.658*Vi + 0.033 (EasyQ is IV ADVM)</t>
  </si>
  <si>
    <t>Rating No. 4: Vm = 0.710*Vi + 0.044 (SL is IV ADVM)</t>
  </si>
  <si>
    <t>Rating No. 5: Vm = 0.698*Vi + 0.031 (SL is IV ADVM)</t>
  </si>
  <si>
    <t>Summary of Rating Analysis</t>
  </si>
  <si>
    <t>Stage</t>
  </si>
  <si>
    <t>Regression Test #7 for Rating No. 5: Stage vs Vm (to see if there is a linear relation)</t>
  </si>
  <si>
    <t>Predictor of Vm</t>
  </si>
  <si>
    <t>Regression No.</t>
  </si>
  <si>
    <t>No. of Observations</t>
  </si>
  <si>
    <t>P-Value on Predictor</t>
  </si>
  <si>
    <t>Range-Avg Cell</t>
  </si>
  <si>
    <t>Performed regression just to see if there was a linear relation. The relation is technically statistically significant (p&lt;0.05), but it is very weak. Stage is not expected to be a significant contributor given good relations with Vi alone.</t>
  </si>
  <si>
    <r>
      <t>R</t>
    </r>
    <r>
      <rPr>
        <b/>
        <vertAlign val="superscript"/>
        <sz val="10"/>
        <rFont val="Arial"/>
        <family val="2"/>
      </rPr>
      <t>2</t>
    </r>
  </si>
  <si>
    <t>Concerns with use of Cell 1 - Periodically, debris can pile up on bridge where ADVM is mounted, which may cause undesirable turbulence and high variability in velocities in cell 1. Do not use as index.</t>
  </si>
  <si>
    <t>Concerns with use of Cell 5 - During some periods of the year (winter), there are insufficient scatterers to reflect signal for accurate velocity measurement in cell 5. Do not use as index.</t>
  </si>
  <si>
    <t>Conclusion:</t>
  </si>
  <si>
    <r>
      <t>Use of the Range-Avg Cell results in the highest R</t>
    </r>
    <r>
      <rPr>
        <vertAlign val="superscript"/>
        <sz val="10"/>
        <rFont val="Arial"/>
        <family val="2"/>
      </rPr>
      <t>2</t>
    </r>
    <r>
      <rPr>
        <sz val="10"/>
        <rFont val="Arial"/>
        <family val="2"/>
      </rPr>
      <t xml:space="preserve"> and lowest standard error; however, there are some concerns with use of the range-averaged cell due to concerns noted above for cells 1 and 5. Decided not to use as index.</t>
    </r>
  </si>
  <si>
    <t>Selected as index</t>
  </si>
  <si>
    <r>
      <t xml:space="preserve">Rating No. 5 Equation: </t>
    </r>
    <r>
      <rPr>
        <sz val="14"/>
        <color rgb="FFFF0000"/>
        <rFont val="Arial"/>
        <family val="2"/>
      </rPr>
      <t>Vm = 0.698 * Cell 3 Vi + 0.031</t>
    </r>
  </si>
  <si>
    <t>1 to 1 Line for Rated vs Measured Vm Plot:</t>
  </si>
  <si>
    <t>Selected Rating No. 5: Cell 3 Vi vs Vm</t>
  </si>
  <si>
    <r>
      <t>Regressions were performed using measurements 227 - 248 (all measurements made since SL orientation was changed). Measurement no. 245 was not used because power was lost to the DCP and ADVM during the measurement. Measurement no. 246 was made immediately after the problem was found and was used in the regressions. Regression results are similar for cells 2 - 4 -- all had fairly high R</t>
    </r>
    <r>
      <rPr>
        <vertAlign val="superscript"/>
        <sz val="10"/>
        <rFont val="Arial"/>
        <family val="2"/>
      </rPr>
      <t>2</t>
    </r>
    <r>
      <rPr>
        <sz val="10"/>
        <rFont val="Arial"/>
        <family val="2"/>
      </rPr>
      <t xml:space="preserve">, relatively low standard error, and very small p-values which indicate a good linear fit between Vi and measured Vm. Decided to use Cell 3 Vi as the index, even though it didn't have the absolute "best" regression statistics. This choice was made to avoid any possible problems with wake turbulence near the ADVM and bridge piers due to variable debris pile-up (see remarks for cell 1) and with obstructions or insufficient scatterers toward the end of the measurement volume (see remarks for cell 5). </t>
    </r>
  </si>
  <si>
    <t>Site Map</t>
  </si>
  <si>
    <t>Site Sketch</t>
  </si>
  <si>
    <t>Verification measurement for rating 4. Removed tree from U. S. of pier  and above ADVM at the mounting pier. No boundary effects from log evident in either ADVM's data but may have caused additional wake turbulence or constricted velocities in measurement volume. Removed because it was thought it might cause problems in the future.</t>
  </si>
  <si>
    <t>Log in front of ADVM thought to have floated away Mar. 4. Determined by .ARG files. Affecting both ADVMs.</t>
  </si>
  <si>
    <t>Verification measurement for rating 4.  Debris noted on bridge pilings. May have constricted velocities in measurement volume.</t>
  </si>
  <si>
    <t>SonTek SL malfunction. No SL data available.</t>
  </si>
  <si>
    <t>Checked By:</t>
  </si>
  <si>
    <t>EasyQ not operating. EasyQ was removed for repair due to a bad cable on Nov.24, 2009.</t>
  </si>
  <si>
    <t>SonTek SL installed. EasyQ re-installed. Start of measurements used to develop temporary rating no. 4.0, until more measurements are made with SL installed. Switch to use of SonTek SL as the primary instrument for index velocity.</t>
  </si>
  <si>
    <t>Changed orientation of SL . Turned it ~6 degrees U. S. to be more perpendicular to the flow.</t>
  </si>
  <si>
    <t>DCP didn't record values From EasyQ during the Qm.</t>
  </si>
  <si>
    <t>Vm Rated, Mean Channel Velocity</t>
  </si>
  <si>
    <t>Residual (Vm Measured - Vm Rated)</t>
  </si>
  <si>
    <t>Synchronized Average Stage</t>
  </si>
  <si>
    <t>Copy of Measurements Used for Rating Development and Regressions</t>
  </si>
  <si>
    <t>MSW</t>
  </si>
  <si>
    <t>First validation measurement for rating no. 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</si>
</sst>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h:mm;@"/>
    <numFmt numFmtId="167" formatCode="h:mm:ss;@"/>
  </numFmts>
  <fonts count="43" x14ac:knownFonts="1">
    <font>
      <sz val="10"/>
      <name val="Arial"/>
    </font>
    <font>
      <sz val="11"/>
      <color theme="1"/>
      <name val="Calibri"/>
      <family val="2"/>
      <scheme val="minor"/>
    </font>
    <font>
      <sz val="10"/>
      <name val="Arial"/>
      <family val="2"/>
    </font>
    <font>
      <sz val="8"/>
      <name val="Arial"/>
      <family val="2"/>
    </font>
    <font>
      <sz val="9"/>
      <name val="Arial"/>
      <family val="2"/>
    </font>
    <font>
      <b/>
      <sz val="12"/>
      <name val="Arial"/>
      <family val="2"/>
    </font>
    <font>
      <b/>
      <sz val="10"/>
      <name val="Arial"/>
      <family val="2"/>
    </font>
    <font>
      <sz val="8"/>
      <name val="Arial"/>
      <family val="2"/>
    </font>
    <font>
      <sz val="12"/>
      <name val="Times New Roman"/>
      <family val="1"/>
    </font>
    <font>
      <sz val="12"/>
      <name val="Times"/>
      <family val="1"/>
    </font>
    <font>
      <b/>
      <u/>
      <sz val="10"/>
      <name val="Arial"/>
      <family val="2"/>
    </font>
    <font>
      <b/>
      <sz val="12"/>
      <color indexed="17"/>
      <name val="Arial"/>
      <family val="2"/>
    </font>
    <font>
      <sz val="9"/>
      <name val="Arial Narrow"/>
      <family val="2"/>
    </font>
    <font>
      <b/>
      <sz val="9"/>
      <color indexed="16"/>
      <name val="Arial"/>
      <family val="2"/>
    </font>
    <font>
      <sz val="9"/>
      <color indexed="16"/>
      <name val="Arial Narrow"/>
      <family val="2"/>
    </font>
    <font>
      <sz val="8"/>
      <color indexed="10"/>
      <name val="Arial Narrow"/>
      <family val="2"/>
    </font>
    <font>
      <sz val="8"/>
      <name val="Arial Narrow"/>
      <family val="2"/>
    </font>
    <font>
      <b/>
      <u/>
      <sz val="9"/>
      <name val="Arial Narrow"/>
      <family val="2"/>
    </font>
    <font>
      <sz val="9"/>
      <color indexed="8"/>
      <name val="Arial Narrow"/>
      <family val="2"/>
    </font>
    <font>
      <sz val="9"/>
      <color indexed="10"/>
      <name val="Arial"/>
      <family val="2"/>
    </font>
    <font>
      <b/>
      <sz val="9"/>
      <color rgb="FF0000FF"/>
      <name val="Arial Narrow"/>
      <family val="2"/>
    </font>
    <font>
      <b/>
      <sz val="11"/>
      <name val="Arial"/>
      <family val="2"/>
    </font>
    <font>
      <i/>
      <sz val="10"/>
      <name val="Arial"/>
      <family val="2"/>
    </font>
    <font>
      <b/>
      <sz val="10"/>
      <color rgb="FFFF0000"/>
      <name val="Arial"/>
      <family val="2"/>
    </font>
    <font>
      <sz val="11"/>
      <name val="Arial Narrow"/>
      <family val="2"/>
    </font>
    <font>
      <sz val="11"/>
      <name val="Arial"/>
      <family val="2"/>
    </font>
    <font>
      <sz val="11"/>
      <color indexed="12"/>
      <name val="Arial Narrow"/>
      <family val="2"/>
    </font>
    <font>
      <b/>
      <sz val="11"/>
      <name val="Arial Narrow"/>
      <family val="2"/>
    </font>
    <font>
      <sz val="11"/>
      <color indexed="17"/>
      <name val="Arial Narrow"/>
      <family val="2"/>
    </font>
    <font>
      <sz val="14"/>
      <name val="Arial"/>
      <family val="2"/>
    </font>
    <font>
      <b/>
      <sz val="14"/>
      <name val="Arial"/>
      <family val="2"/>
    </font>
    <font>
      <sz val="11"/>
      <color indexed="57"/>
      <name val="Arial"/>
      <family val="2"/>
    </font>
    <font>
      <b/>
      <i/>
      <sz val="12"/>
      <color theme="4"/>
      <name val="Arial"/>
      <family val="2"/>
    </font>
    <font>
      <vertAlign val="superscript"/>
      <sz val="10"/>
      <name val="Arial"/>
      <family val="2"/>
    </font>
    <font>
      <b/>
      <vertAlign val="superscript"/>
      <sz val="10"/>
      <name val="Arial"/>
      <family val="2"/>
    </font>
    <font>
      <b/>
      <sz val="14"/>
      <color rgb="FFFF0000"/>
      <name val="Arial"/>
      <family val="2"/>
    </font>
    <font>
      <sz val="14"/>
      <color rgb="FFFF0000"/>
      <name val="Arial"/>
      <family val="2"/>
    </font>
    <font>
      <b/>
      <strike/>
      <sz val="11"/>
      <name val="Arial"/>
      <family val="2"/>
    </font>
    <font>
      <strike/>
      <sz val="10"/>
      <name val="Arial"/>
      <family val="2"/>
    </font>
    <font>
      <strike/>
      <sz val="11"/>
      <name val="Arial"/>
      <family val="2"/>
    </font>
    <font>
      <sz val="9"/>
      <color indexed="81"/>
      <name val="Tahoma"/>
      <family val="2"/>
    </font>
    <font>
      <b/>
      <sz val="9"/>
      <color indexed="81"/>
      <name val="Tahoma"/>
      <family val="2"/>
    </font>
    <font>
      <sz val="10"/>
      <name val="Arial Narrow"/>
      <family val="2"/>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4">
    <xf numFmtId="0" fontId="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23">
    <xf numFmtId="0" fontId="0" fillId="0" borderId="0" xfId="0"/>
    <xf numFmtId="164" fontId="0" fillId="0" borderId="0" xfId="0" applyNumberFormat="1"/>
    <xf numFmtId="0" fontId="0" fillId="0" borderId="0" xfId="0" applyBorder="1"/>
    <xf numFmtId="0" fontId="0" fillId="0" borderId="0" xfId="0" applyFill="1" applyBorder="1"/>
    <xf numFmtId="2" fontId="0" fillId="0" borderId="0" xfId="0" applyNumberFormat="1"/>
    <xf numFmtId="0" fontId="0" fillId="0" borderId="1" xfId="0" applyBorder="1"/>
    <xf numFmtId="0" fontId="5" fillId="0" borderId="0" xfId="0" applyFont="1"/>
    <xf numFmtId="0" fontId="6" fillId="0" borderId="0" xfId="0" applyFont="1"/>
    <xf numFmtId="0" fontId="0" fillId="0" borderId="0" xfId="0" applyAlignment="1">
      <alignment horizontal="right"/>
    </xf>
    <xf numFmtId="0" fontId="9" fillId="0" borderId="0" xfId="0" applyFont="1"/>
    <xf numFmtId="0" fontId="8" fillId="0" borderId="0" xfId="0" applyFont="1"/>
    <xf numFmtId="0" fontId="0" fillId="0" borderId="0" xfId="0"/>
    <xf numFmtId="0" fontId="9" fillId="0" borderId="0" xfId="0" applyNumberFormat="1" applyFont="1" applyAlignment="1">
      <alignment horizontal="left" vertical="top" wrapText="1" indent="2"/>
    </xf>
    <xf numFmtId="0" fontId="2" fillId="0" borderId="0" xfId="0" applyFont="1"/>
    <xf numFmtId="0" fontId="2" fillId="0" borderId="1" xfId="0" applyFont="1" applyBorder="1"/>
    <xf numFmtId="0" fontId="10" fillId="0" borderId="0" xfId="0" applyNumberFormat="1" applyFont="1" applyAlignment="1">
      <alignment horizontal="center" wrapText="1"/>
    </xf>
    <xf numFmtId="0" fontId="3" fillId="0" borderId="0" xfId="0" applyFont="1" applyFill="1" applyBorder="1" applyAlignment="1"/>
    <xf numFmtId="0" fontId="12" fillId="0" borderId="0" xfId="0" applyFont="1" applyAlignment="1">
      <alignment horizontal="left" vertical="center"/>
    </xf>
    <xf numFmtId="0" fontId="14" fillId="0" borderId="0" xfId="0" applyFont="1" applyFill="1" applyBorder="1" applyAlignment="1"/>
    <xf numFmtId="0" fontId="12" fillId="0" borderId="0" xfId="0" applyFont="1" applyFill="1" applyAlignment="1">
      <alignment horizontal="center" vertical="center"/>
    </xf>
    <xf numFmtId="0" fontId="16" fillId="0" borderId="0" xfId="0" applyFont="1" applyFill="1" applyBorder="1" applyAlignment="1">
      <alignment horizontal="center" vertical="center"/>
    </xf>
    <xf numFmtId="0" fontId="12" fillId="0" borderId="0" xfId="0" applyFont="1" applyFill="1" applyBorder="1" applyAlignment="1">
      <alignment horizontal="left" vertical="center"/>
    </xf>
    <xf numFmtId="49" fontId="17" fillId="0" borderId="0" xfId="0" applyNumberFormat="1" applyFont="1" applyFill="1" applyBorder="1" applyAlignment="1">
      <alignment horizontal="center" wrapText="1"/>
    </xf>
    <xf numFmtId="49" fontId="17" fillId="0" borderId="0" xfId="0" applyNumberFormat="1" applyFont="1" applyFill="1" applyBorder="1" applyAlignment="1">
      <alignment horizontal="center"/>
    </xf>
    <xf numFmtId="165" fontId="12" fillId="0" borderId="0" xfId="0" applyNumberFormat="1" applyFont="1" applyFill="1" applyAlignment="1">
      <alignment horizontal="right" vertical="center"/>
    </xf>
    <xf numFmtId="165" fontId="18" fillId="0" borderId="0" xfId="0" applyNumberFormat="1" applyFont="1" applyFill="1" applyAlignment="1">
      <alignment horizontal="right" vertical="center"/>
    </xf>
    <xf numFmtId="165" fontId="4" fillId="0" borderId="0" xfId="0" applyNumberFormat="1" applyFont="1" applyFill="1" applyAlignment="1">
      <alignment horizontal="right"/>
    </xf>
    <xf numFmtId="0" fontId="0" fillId="0" borderId="0" xfId="0" applyFill="1"/>
    <xf numFmtId="0" fontId="4" fillId="0" borderId="0" xfId="0" applyFont="1"/>
    <xf numFmtId="0" fontId="2" fillId="0" borderId="0" xfId="0" applyFont="1" applyFill="1"/>
    <xf numFmtId="2" fontId="0" fillId="0" borderId="0" xfId="0" applyNumberFormat="1" applyBorder="1"/>
    <xf numFmtId="0" fontId="0" fillId="0" borderId="0" xfId="0" applyFill="1" applyAlignment="1">
      <alignment horizontal="center"/>
    </xf>
    <xf numFmtId="0" fontId="2" fillId="0" borderId="0" xfId="0" applyFont="1" applyFill="1" applyAlignment="1">
      <alignment horizontal="center"/>
    </xf>
    <xf numFmtId="49" fontId="20" fillId="0" borderId="0" xfId="0" applyNumberFormat="1" applyFont="1" applyFill="1" applyBorder="1" applyAlignment="1">
      <alignment horizontal="center" wrapText="1"/>
    </xf>
    <xf numFmtId="0" fontId="19" fillId="0" borderId="0" xfId="0" applyFont="1" applyFill="1"/>
    <xf numFmtId="0" fontId="4" fillId="0" borderId="0" xfId="0" applyFont="1" applyFill="1"/>
    <xf numFmtId="0" fontId="0" fillId="0" borderId="5" xfId="0" applyBorder="1"/>
    <xf numFmtId="0" fontId="0" fillId="0" borderId="0" xfId="0" applyAlignment="1">
      <alignment horizontal="center" wrapText="1"/>
    </xf>
    <xf numFmtId="0" fontId="0" fillId="0" borderId="0" xfId="0" applyFill="1" applyBorder="1" applyAlignment="1"/>
    <xf numFmtId="0" fontId="23" fillId="0" borderId="0" xfId="0" applyFont="1"/>
    <xf numFmtId="0" fontId="0" fillId="0" borderId="0" xfId="0" applyAlignment="1">
      <alignment horizontal="center"/>
    </xf>
    <xf numFmtId="0" fontId="0" fillId="0" borderId="4" xfId="0" applyFill="1" applyBorder="1" applyAlignment="1"/>
    <xf numFmtId="0" fontId="22" fillId="0" borderId="3" xfId="0" applyFont="1" applyFill="1" applyBorder="1" applyAlignment="1">
      <alignment horizontal="center"/>
    </xf>
    <xf numFmtId="0" fontId="22" fillId="0" borderId="3" xfId="0" applyFont="1" applyFill="1" applyBorder="1" applyAlignment="1">
      <alignment horizontal="centerContinuous"/>
    </xf>
    <xf numFmtId="0" fontId="11" fillId="0" borderId="0" xfId="0" applyFont="1" applyFill="1" applyBorder="1"/>
    <xf numFmtId="0" fontId="12" fillId="0" borderId="0" xfId="0" applyFont="1" applyFill="1" applyAlignment="1">
      <alignment vertical="center"/>
    </xf>
    <xf numFmtId="0" fontId="12" fillId="0" borderId="0" xfId="0" applyFont="1" applyFill="1" applyAlignment="1">
      <alignment horizontal="lef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quotePrefix="1" applyFont="1" applyFill="1" applyAlignment="1">
      <alignment vertical="center"/>
    </xf>
    <xf numFmtId="0" fontId="0" fillId="0" borderId="0" xfId="0" applyFill="1" applyAlignment="1">
      <alignment vertical="center"/>
    </xf>
    <xf numFmtId="0" fontId="24" fillId="0" borderId="0" xfId="0" applyFont="1" applyFill="1" applyAlignment="1">
      <alignment vertical="center"/>
    </xf>
    <xf numFmtId="0" fontId="24" fillId="0" borderId="0" xfId="0" applyFont="1" applyFill="1" applyAlignment="1">
      <alignment horizontal="center" vertical="center"/>
    </xf>
    <xf numFmtId="0" fontId="25" fillId="0" borderId="0" xfId="0" applyFont="1" applyFill="1"/>
    <xf numFmtId="0" fontId="26" fillId="0" borderId="0" xfId="0" applyFont="1" applyFill="1" applyAlignment="1">
      <alignment horizontal="center" vertical="center"/>
    </xf>
    <xf numFmtId="0" fontId="25" fillId="0" borderId="0" xfId="0" applyFont="1" applyFill="1" applyBorder="1"/>
    <xf numFmtId="0" fontId="24" fillId="0" borderId="0" xfId="0" applyFont="1" applyFill="1" applyBorder="1" applyAlignment="1">
      <alignment horizontal="center" vertical="center"/>
    </xf>
    <xf numFmtId="0" fontId="25" fillId="0" borderId="1" xfId="0" applyFont="1" applyFill="1" applyBorder="1" applyAlignment="1">
      <alignment horizontal="left" wrapText="1"/>
    </xf>
    <xf numFmtId="2" fontId="25" fillId="0" borderId="1" xfId="0" applyNumberFormat="1" applyFont="1" applyFill="1" applyBorder="1" applyAlignment="1">
      <alignment horizontal="center"/>
    </xf>
    <xf numFmtId="14" fontId="25" fillId="0" borderId="1" xfId="0" applyNumberFormat="1" applyFont="1" applyFill="1" applyBorder="1" applyAlignment="1">
      <alignment horizontal="center"/>
    </xf>
    <xf numFmtId="20" fontId="25" fillId="0" borderId="1" xfId="0" applyNumberFormat="1" applyFont="1" applyFill="1" applyBorder="1" applyAlignment="1">
      <alignment horizontal="center"/>
    </xf>
    <xf numFmtId="0" fontId="25" fillId="0" borderId="1" xfId="0" applyFont="1" applyFill="1" applyBorder="1" applyAlignment="1">
      <alignment horizontal="center"/>
    </xf>
    <xf numFmtId="0" fontId="25" fillId="0" borderId="1" xfId="0" applyFont="1" applyFill="1" applyBorder="1" applyAlignment="1">
      <alignment horizontal="center" vertical="center"/>
    </xf>
    <xf numFmtId="14" fontId="25" fillId="0" borderId="1"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xf>
    <xf numFmtId="20" fontId="25" fillId="0" borderId="1" xfId="0" applyNumberFormat="1" applyFont="1" applyFill="1" applyBorder="1" applyAlignment="1">
      <alignment horizontal="center" vertical="center"/>
    </xf>
    <xf numFmtId="0" fontId="25" fillId="0" borderId="0" xfId="0" applyFont="1"/>
    <xf numFmtId="0" fontId="25" fillId="0" borderId="1" xfId="0" applyFont="1" applyFill="1" applyBorder="1" applyAlignment="1">
      <alignment vertical="center"/>
    </xf>
    <xf numFmtId="0" fontId="25" fillId="0" borderId="1" xfId="0" applyFont="1" applyFill="1" applyBorder="1" applyAlignment="1">
      <alignment horizontal="left" vertical="center" wrapText="1"/>
    </xf>
    <xf numFmtId="14" fontId="25" fillId="0" borderId="1" xfId="0" applyNumberFormat="1" applyFont="1" applyFill="1" applyBorder="1" applyAlignment="1">
      <alignment horizontal="center" vertical="center" wrapText="1"/>
    </xf>
    <xf numFmtId="0" fontId="25" fillId="0" borderId="1" xfId="0" applyFont="1" applyFill="1" applyBorder="1" applyAlignment="1">
      <alignment vertical="center" wrapText="1"/>
    </xf>
    <xf numFmtId="165" fontId="25" fillId="0" borderId="1" xfId="0" applyNumberFormat="1" applyFont="1" applyFill="1" applyBorder="1" applyAlignment="1">
      <alignment vertical="center"/>
    </xf>
    <xf numFmtId="2" fontId="25" fillId="0" borderId="1" xfId="0" applyNumberFormat="1" applyFont="1" applyFill="1" applyBorder="1" applyAlignment="1">
      <alignment vertical="center"/>
    </xf>
    <xf numFmtId="165" fontId="25" fillId="0" borderId="1" xfId="0" applyNumberFormat="1" applyFont="1" applyFill="1" applyBorder="1" applyAlignment="1">
      <alignment horizontal="center" vertical="center"/>
    </xf>
    <xf numFmtId="0" fontId="25" fillId="0" borderId="1" xfId="0" applyFont="1" applyFill="1" applyBorder="1" applyAlignment="1">
      <alignment horizontal="center" vertical="center" wrapText="1"/>
    </xf>
    <xf numFmtId="21" fontId="25" fillId="0" borderId="1"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Alignment="1">
      <alignment vertical="center"/>
    </xf>
    <xf numFmtId="0" fontId="25" fillId="0" borderId="6" xfId="0" applyFont="1" applyFill="1" applyBorder="1" applyAlignment="1">
      <alignment vertical="center"/>
    </xf>
    <xf numFmtId="0" fontId="25" fillId="0" borderId="6" xfId="0" applyFont="1" applyFill="1" applyBorder="1" applyAlignment="1">
      <alignment horizontal="center" vertical="center"/>
    </xf>
    <xf numFmtId="14" fontId="25" fillId="0" borderId="1" xfId="0" applyNumberFormat="1" applyFont="1" applyFill="1" applyBorder="1" applyAlignment="1">
      <alignment vertical="center"/>
    </xf>
    <xf numFmtId="0" fontId="21" fillId="0" borderId="0" xfId="0" applyFont="1" applyBorder="1" applyAlignment="1"/>
    <xf numFmtId="0" fontId="2" fillId="0" borderId="0" xfId="0" applyFont="1" applyBorder="1" applyAlignment="1">
      <alignment horizontal="center" vertical="center"/>
    </xf>
    <xf numFmtId="0" fontId="25" fillId="0" borderId="2" xfId="0" applyFont="1" applyFill="1" applyBorder="1" applyAlignment="1">
      <alignment horizontal="center" vertical="center"/>
    </xf>
    <xf numFmtId="14" fontId="25" fillId="0" borderId="2" xfId="0" applyNumberFormat="1" applyFont="1" applyFill="1" applyBorder="1" applyAlignment="1">
      <alignment horizontal="center" vertical="center"/>
    </xf>
    <xf numFmtId="20" fontId="25" fillId="0" borderId="2" xfId="0" applyNumberFormat="1" applyFont="1" applyFill="1" applyBorder="1" applyAlignment="1">
      <alignment horizontal="center" vertical="center"/>
    </xf>
    <xf numFmtId="2" fontId="25" fillId="0" borderId="2" xfId="0" applyNumberFormat="1" applyFont="1" applyFill="1" applyBorder="1" applyAlignment="1">
      <alignment horizontal="center" vertical="center"/>
    </xf>
    <xf numFmtId="165" fontId="25" fillId="0" borderId="2" xfId="0" applyNumberFormat="1" applyFont="1" applyFill="1" applyBorder="1" applyAlignment="1">
      <alignment vertical="center"/>
    </xf>
    <xf numFmtId="2" fontId="25" fillId="0" borderId="2" xfId="0" applyNumberFormat="1" applyFont="1" applyFill="1" applyBorder="1" applyAlignment="1">
      <alignment vertical="center"/>
    </xf>
    <xf numFmtId="0" fontId="25" fillId="0" borderId="2" xfId="0" applyFont="1" applyFill="1" applyBorder="1" applyAlignment="1">
      <alignment vertical="center" wrapText="1"/>
    </xf>
    <xf numFmtId="165" fontId="25" fillId="0" borderId="2" xfId="0" applyNumberFormat="1" applyFont="1" applyFill="1" applyBorder="1" applyAlignment="1">
      <alignment horizontal="center" vertical="center"/>
    </xf>
    <xf numFmtId="2" fontId="25" fillId="0" borderId="7" xfId="0" applyNumberFormat="1" applyFont="1" applyFill="1" applyBorder="1" applyAlignment="1">
      <alignment horizontal="center" vertical="center"/>
    </xf>
    <xf numFmtId="14" fontId="25" fillId="0" borderId="13" xfId="0" applyNumberFormat="1" applyFont="1" applyFill="1" applyBorder="1" applyAlignment="1">
      <alignment horizontal="center"/>
    </xf>
    <xf numFmtId="20" fontId="25" fillId="0" borderId="13" xfId="0" applyNumberFormat="1" applyFont="1" applyFill="1" applyBorder="1" applyAlignment="1">
      <alignment horizontal="center"/>
    </xf>
    <xf numFmtId="0" fontId="25" fillId="0" borderId="13" xfId="0" applyFont="1" applyFill="1" applyBorder="1" applyAlignment="1">
      <alignment horizontal="center"/>
    </xf>
    <xf numFmtId="2" fontId="25" fillId="0" borderId="13" xfId="0" applyNumberFormat="1" applyFont="1" applyFill="1" applyBorder="1" applyAlignment="1">
      <alignment horizontal="center"/>
    </xf>
    <xf numFmtId="0" fontId="25" fillId="0" borderId="13" xfId="0" applyFont="1" applyFill="1" applyBorder="1" applyAlignment="1">
      <alignment horizontal="left" wrapText="1"/>
    </xf>
    <xf numFmtId="0" fontId="25" fillId="0" borderId="13" xfId="0" applyFont="1" applyFill="1" applyBorder="1"/>
    <xf numFmtId="0" fontId="0" fillId="0" borderId="11" xfId="0" applyFill="1" applyBorder="1"/>
    <xf numFmtId="1" fontId="25" fillId="0" borderId="13" xfId="0" applyNumberFormat="1" applyFont="1" applyFill="1" applyBorder="1" applyAlignment="1">
      <alignment horizontal="center"/>
    </xf>
    <xf numFmtId="1" fontId="25" fillId="0" borderId="1" xfId="0" applyNumberFormat="1" applyFont="1" applyFill="1" applyBorder="1" applyAlignment="1">
      <alignment horizontal="center" vertical="center"/>
    </xf>
    <xf numFmtId="1" fontId="25" fillId="0" borderId="2" xfId="0" applyNumberFormat="1" applyFont="1" applyFill="1" applyBorder="1" applyAlignment="1">
      <alignment horizontal="center" vertical="center"/>
    </xf>
    <xf numFmtId="0" fontId="25" fillId="0" borderId="0" xfId="0" applyFont="1" applyAlignment="1">
      <alignment horizontal="center"/>
    </xf>
    <xf numFmtId="0" fontId="25" fillId="3" borderId="13" xfId="0" applyFont="1" applyFill="1" applyBorder="1" applyAlignment="1">
      <alignment horizontal="center" vertical="center"/>
    </xf>
    <xf numFmtId="14" fontId="25" fillId="3" borderId="13" xfId="0" applyNumberFormat="1" applyFont="1" applyFill="1" applyBorder="1" applyAlignment="1">
      <alignment horizontal="center" vertical="center"/>
    </xf>
    <xf numFmtId="20" fontId="25" fillId="3" borderId="13" xfId="0" applyNumberFormat="1" applyFont="1" applyFill="1" applyBorder="1" applyAlignment="1">
      <alignment horizontal="center" vertical="center"/>
    </xf>
    <xf numFmtId="2" fontId="25" fillId="3" borderId="13" xfId="0" applyNumberFormat="1" applyFont="1" applyFill="1" applyBorder="1" applyAlignment="1">
      <alignment horizontal="center" vertical="center"/>
    </xf>
    <xf numFmtId="1" fontId="25" fillId="3" borderId="13" xfId="0" applyNumberFormat="1" applyFont="1" applyFill="1" applyBorder="1" applyAlignment="1">
      <alignment horizontal="center" vertical="center"/>
    </xf>
    <xf numFmtId="165" fontId="25" fillId="3" borderId="13" xfId="0" applyNumberFormat="1" applyFont="1" applyFill="1" applyBorder="1" applyAlignment="1">
      <alignment horizontal="center" vertical="center"/>
    </xf>
    <xf numFmtId="2" fontId="25" fillId="3" borderId="13" xfId="0" applyNumberFormat="1" applyFont="1" applyFill="1" applyBorder="1" applyAlignment="1">
      <alignment vertical="center"/>
    </xf>
    <xf numFmtId="165" fontId="25" fillId="3" borderId="13" xfId="0" applyNumberFormat="1" applyFont="1" applyFill="1" applyBorder="1" applyAlignment="1">
      <alignment vertical="center"/>
    </xf>
    <xf numFmtId="0" fontId="25" fillId="3" borderId="13" xfId="0" applyFont="1" applyFill="1" applyBorder="1" applyAlignment="1">
      <alignment vertical="center"/>
    </xf>
    <xf numFmtId="0" fontId="25" fillId="3" borderId="13" xfId="0" applyFont="1" applyFill="1" applyBorder="1" applyAlignment="1">
      <alignment vertical="center" wrapText="1"/>
    </xf>
    <xf numFmtId="49" fontId="27" fillId="0" borderId="9" xfId="0" applyNumberFormat="1" applyFont="1" applyFill="1" applyBorder="1" applyAlignment="1">
      <alignment horizontal="center" wrapText="1"/>
    </xf>
    <xf numFmtId="49" fontId="28" fillId="0" borderId="9" xfId="0" applyNumberFormat="1" applyFont="1" applyFill="1" applyBorder="1" applyAlignment="1">
      <alignment horizontal="center" wrapText="1"/>
    </xf>
    <xf numFmtId="49" fontId="27" fillId="0" borderId="8" xfId="0" applyNumberFormat="1" applyFont="1" applyFill="1" applyBorder="1" applyAlignment="1">
      <alignment horizontal="center"/>
    </xf>
    <xf numFmtId="49" fontId="27" fillId="0" borderId="9" xfId="0" applyNumberFormat="1" applyFont="1" applyFill="1" applyBorder="1" applyAlignment="1">
      <alignment horizontal="center"/>
    </xf>
    <xf numFmtId="49" fontId="27" fillId="0" borderId="10" xfId="0" applyNumberFormat="1" applyFont="1" applyFill="1" applyBorder="1" applyAlignment="1">
      <alignment horizontal="center" wrapText="1"/>
    </xf>
    <xf numFmtId="2" fontId="25" fillId="4" borderId="1" xfId="0" applyNumberFormat="1" applyFont="1" applyFill="1" applyBorder="1" applyAlignment="1">
      <alignment horizontal="center"/>
    </xf>
    <xf numFmtId="2" fontId="25" fillId="4" borderId="13" xfId="0" applyNumberFormat="1" applyFont="1" applyFill="1" applyBorder="1" applyAlignment="1">
      <alignment horizontal="center"/>
    </xf>
    <xf numFmtId="49" fontId="27" fillId="4" borderId="10" xfId="0" applyNumberFormat="1" applyFont="1" applyFill="1" applyBorder="1" applyAlignment="1">
      <alignment horizontal="center"/>
    </xf>
    <xf numFmtId="2" fontId="25" fillId="4" borderId="2" xfId="0" applyNumberFormat="1" applyFont="1" applyFill="1" applyBorder="1" applyAlignment="1">
      <alignment horizontal="center" vertical="center"/>
    </xf>
    <xf numFmtId="2" fontId="25" fillId="4" borderId="1" xfId="0" applyNumberFormat="1" applyFont="1" applyFill="1" applyBorder="1" applyAlignment="1">
      <alignment horizontal="center" vertical="center"/>
    </xf>
    <xf numFmtId="49" fontId="27" fillId="4" borderId="9" xfId="0" applyNumberFormat="1" applyFont="1" applyFill="1" applyBorder="1" applyAlignment="1">
      <alignment horizontal="center"/>
    </xf>
    <xf numFmtId="49" fontId="27" fillId="4" borderId="9" xfId="0" applyNumberFormat="1" applyFont="1" applyFill="1" applyBorder="1" applyAlignment="1">
      <alignment horizontal="center" wrapText="1"/>
    </xf>
    <xf numFmtId="49" fontId="27" fillId="0" borderId="11" xfId="0" applyNumberFormat="1" applyFont="1" applyFill="1" applyBorder="1" applyAlignment="1">
      <alignment horizontal="center" wrapText="1"/>
    </xf>
    <xf numFmtId="49" fontId="27" fillId="0" borderId="11" xfId="0" applyNumberFormat="1" applyFont="1" applyFill="1" applyBorder="1" applyAlignment="1">
      <alignment wrapText="1"/>
    </xf>
    <xf numFmtId="49" fontId="28" fillId="0" borderId="11" xfId="0" applyNumberFormat="1" applyFont="1" applyFill="1" applyBorder="1" applyAlignment="1">
      <alignment horizontal="center" wrapText="1"/>
    </xf>
    <xf numFmtId="49" fontId="27" fillId="0" borderId="16" xfId="0" applyNumberFormat="1" applyFont="1" applyFill="1" applyBorder="1" applyAlignment="1">
      <alignment horizontal="center"/>
    </xf>
    <xf numFmtId="49" fontId="27" fillId="0" borderId="11" xfId="0" applyNumberFormat="1" applyFont="1" applyFill="1" applyBorder="1" applyAlignment="1">
      <alignment horizontal="center"/>
    </xf>
    <xf numFmtId="49" fontId="27" fillId="0" borderId="15" xfId="0" applyNumberFormat="1" applyFont="1" applyFill="1" applyBorder="1" applyAlignment="1">
      <alignment horizontal="center" wrapText="1"/>
    </xf>
    <xf numFmtId="0" fontId="25" fillId="0" borderId="0" xfId="0" applyFont="1" applyBorder="1"/>
    <xf numFmtId="0" fontId="25" fillId="0" borderId="2" xfId="0" applyFont="1" applyFill="1" applyBorder="1" applyAlignment="1">
      <alignment horizontal="center"/>
    </xf>
    <xf numFmtId="14" fontId="25" fillId="0" borderId="2" xfId="0" applyNumberFormat="1" applyFont="1" applyFill="1" applyBorder="1" applyAlignment="1">
      <alignment horizontal="center"/>
    </xf>
    <xf numFmtId="166" fontId="25" fillId="0" borderId="2" xfId="0" applyNumberFormat="1" applyFont="1" applyFill="1" applyBorder="1" applyAlignment="1">
      <alignment horizontal="center"/>
    </xf>
    <xf numFmtId="2" fontId="25" fillId="4" borderId="2" xfId="0" applyNumberFormat="1" applyFont="1" applyFill="1" applyBorder="1" applyAlignment="1">
      <alignment horizontal="center"/>
    </xf>
    <xf numFmtId="0" fontId="25" fillId="0" borderId="2" xfId="0" applyFont="1" applyFill="1" applyBorder="1" applyAlignment="1">
      <alignment horizontal="left" vertical="center" wrapText="1"/>
    </xf>
    <xf numFmtId="166" fontId="25" fillId="0" borderId="1" xfId="0" applyNumberFormat="1" applyFont="1" applyFill="1" applyBorder="1" applyAlignment="1">
      <alignment horizontal="center"/>
    </xf>
    <xf numFmtId="0" fontId="31" fillId="0" borderId="1" xfId="0" applyFont="1" applyFill="1" applyBorder="1" applyAlignment="1">
      <alignment horizontal="center"/>
    </xf>
    <xf numFmtId="165" fontId="25" fillId="0" borderId="1" xfId="0" applyNumberFormat="1" applyFont="1" applyFill="1" applyBorder="1" applyAlignment="1">
      <alignment horizontal="left" wrapText="1"/>
    </xf>
    <xf numFmtId="0" fontId="31" fillId="0" borderId="13" xfId="0" applyFont="1" applyFill="1" applyBorder="1" applyAlignment="1">
      <alignment horizontal="center"/>
    </xf>
    <xf numFmtId="1" fontId="25" fillId="0" borderId="13" xfId="0" applyNumberFormat="1" applyFont="1" applyFill="1" applyBorder="1" applyAlignment="1">
      <alignment horizontal="center" vertical="center"/>
    </xf>
    <xf numFmtId="2" fontId="25" fillId="0" borderId="13" xfId="0" applyNumberFormat="1" applyFont="1" applyFill="1" applyBorder="1" applyAlignment="1">
      <alignment horizontal="center" vertical="center"/>
    </xf>
    <xf numFmtId="165" fontId="25" fillId="0" borderId="13" xfId="0" applyNumberFormat="1" applyFont="1" applyFill="1" applyBorder="1" applyAlignment="1">
      <alignment horizontal="center" vertical="center"/>
    </xf>
    <xf numFmtId="1" fontId="25" fillId="0" borderId="12" xfId="0" applyNumberFormat="1" applyFont="1" applyFill="1" applyBorder="1" applyAlignment="1">
      <alignment horizontal="center" vertical="center"/>
    </xf>
    <xf numFmtId="2" fontId="25" fillId="0" borderId="12" xfId="0" applyNumberFormat="1" applyFont="1" applyFill="1" applyBorder="1" applyAlignment="1">
      <alignment horizontal="center" vertical="center"/>
    </xf>
    <xf numFmtId="0" fontId="30" fillId="0" borderId="0" xfId="0" applyFont="1"/>
    <xf numFmtId="0" fontId="32" fillId="0" borderId="0" xfId="0" applyFont="1" applyFill="1" applyBorder="1"/>
    <xf numFmtId="49" fontId="27" fillId="0" borderId="13" xfId="0" applyNumberFormat="1" applyFont="1" applyFill="1" applyBorder="1" applyAlignment="1">
      <alignment horizontal="center"/>
    </xf>
    <xf numFmtId="0" fontId="0" fillId="0" borderId="2" xfId="0" applyBorder="1"/>
    <xf numFmtId="0" fontId="0" fillId="2" borderId="0" xfId="0" applyFill="1" applyBorder="1" applyAlignment="1"/>
    <xf numFmtId="0" fontId="0" fillId="2" borderId="4" xfId="0" applyFill="1" applyBorder="1" applyAlignment="1"/>
    <xf numFmtId="0" fontId="22" fillId="2" borderId="3" xfId="0" applyFont="1" applyFill="1" applyBorder="1" applyAlignment="1">
      <alignment horizontal="center"/>
    </xf>
    <xf numFmtId="0" fontId="2" fillId="0" borderId="4" xfId="0" applyFont="1" applyFill="1" applyBorder="1" applyAlignment="1"/>
    <xf numFmtId="0" fontId="0" fillId="0" borderId="4" xfId="0" applyBorder="1"/>
    <xf numFmtId="2" fontId="0" fillId="0" borderId="9" xfId="0" applyNumberFormat="1" applyBorder="1"/>
    <xf numFmtId="2" fontId="0" fillId="0" borderId="4" xfId="0" applyNumberFormat="1" applyBorder="1"/>
    <xf numFmtId="14" fontId="2" fillId="0" borderId="0" xfId="0" applyNumberFormat="1" applyFont="1" applyFill="1" applyBorder="1" applyAlignment="1">
      <alignment horizontal="center" vertical="center"/>
    </xf>
    <xf numFmtId="14" fontId="25" fillId="0" borderId="0" xfId="0" applyNumberFormat="1" applyFont="1" applyFill="1" applyBorder="1" applyAlignment="1">
      <alignment vertical="center"/>
    </xf>
    <xf numFmtId="14" fontId="2" fillId="0" borderId="4" xfId="0" applyNumberFormat="1" applyFont="1" applyFill="1" applyBorder="1" applyAlignment="1">
      <alignment horizontal="center" vertical="center"/>
    </xf>
    <xf numFmtId="0" fontId="22" fillId="0" borderId="3" xfId="0" applyFont="1" applyFill="1" applyBorder="1" applyAlignment="1">
      <alignment horizontal="center" wrapText="1"/>
    </xf>
    <xf numFmtId="0" fontId="22" fillId="0" borderId="5" xfId="0" applyFont="1" applyBorder="1" applyAlignment="1">
      <alignment wrapText="1"/>
    </xf>
    <xf numFmtId="0" fontId="22" fillId="0" borderId="3" xfId="0" applyFont="1" applyBorder="1" applyAlignment="1">
      <alignment horizontal="center" wrapText="1"/>
    </xf>
    <xf numFmtId="0" fontId="22" fillId="0" borderId="5" xfId="0" applyFont="1" applyBorder="1" applyAlignment="1">
      <alignment horizontal="center" wrapText="1"/>
    </xf>
    <xf numFmtId="0" fontId="0" fillId="0" borderId="0" xfId="0" applyAlignment="1">
      <alignment wrapText="1"/>
    </xf>
    <xf numFmtId="0" fontId="2" fillId="0" borderId="3" xfId="0" applyFont="1" applyBorder="1" applyAlignment="1">
      <alignment wrapText="1"/>
    </xf>
    <xf numFmtId="0" fontId="0" fillId="0" borderId="18" xfId="0" applyBorder="1" applyAlignment="1">
      <alignment wrapText="1"/>
    </xf>
    <xf numFmtId="0" fontId="2" fillId="0" borderId="18" xfId="0" applyFont="1" applyBorder="1" applyAlignment="1">
      <alignment wrapText="1"/>
    </xf>
    <xf numFmtId="0" fontId="2" fillId="0" borderId="11" xfId="0" applyFont="1" applyBorder="1" applyAlignment="1">
      <alignment wrapText="1"/>
    </xf>
    <xf numFmtId="0" fontId="0" fillId="0" borderId="3" xfId="0" applyBorder="1" applyAlignment="1">
      <alignment horizontal="center" wrapText="1"/>
    </xf>
    <xf numFmtId="0" fontId="2" fillId="0" borderId="3" xfId="0" applyFont="1" applyBorder="1" applyAlignment="1">
      <alignment horizontal="center" wrapText="1"/>
    </xf>
    <xf numFmtId="164" fontId="0" fillId="0" borderId="3" xfId="0" applyNumberFormat="1" applyFill="1" applyBorder="1" applyAlignment="1">
      <alignment horizontal="center"/>
    </xf>
    <xf numFmtId="11" fontId="0" fillId="0" borderId="3" xfId="0" applyNumberFormat="1" applyFill="1" applyBorder="1" applyAlignment="1">
      <alignment horizontal="center"/>
    </xf>
    <xf numFmtId="0" fontId="0" fillId="0" borderId="18" xfId="0" applyBorder="1" applyAlignment="1">
      <alignment horizontal="center"/>
    </xf>
    <xf numFmtId="0" fontId="2" fillId="0" borderId="18" xfId="0" applyFont="1" applyBorder="1" applyAlignment="1">
      <alignment horizontal="center"/>
    </xf>
    <xf numFmtId="164" fontId="0" fillId="0" borderId="18" xfId="0" applyNumberFormat="1" applyFill="1" applyBorder="1" applyAlignment="1">
      <alignment horizontal="center"/>
    </xf>
    <xf numFmtId="11" fontId="0" fillId="0" borderId="18" xfId="0" applyNumberFormat="1" applyFill="1" applyBorder="1" applyAlignment="1">
      <alignment horizontal="center"/>
    </xf>
    <xf numFmtId="0" fontId="0" fillId="0" borderId="18" xfId="0" applyBorder="1" applyAlignment="1">
      <alignment horizontal="center" wrapText="1"/>
    </xf>
    <xf numFmtId="0" fontId="2" fillId="0" borderId="18" xfId="0" applyFont="1" applyBorder="1" applyAlignment="1">
      <alignment horizontal="center" wrapText="1"/>
    </xf>
    <xf numFmtId="0" fontId="0" fillId="0" borderId="11" xfId="0" applyBorder="1" applyAlignment="1">
      <alignment horizontal="center"/>
    </xf>
    <xf numFmtId="0" fontId="2" fillId="0" borderId="11" xfId="0" applyFont="1" applyBorder="1" applyAlignment="1">
      <alignment horizontal="center"/>
    </xf>
    <xf numFmtId="0" fontId="0" fillId="0" borderId="11" xfId="0" applyBorder="1" applyAlignment="1">
      <alignment horizontal="center" wrapText="1"/>
    </xf>
    <xf numFmtId="164" fontId="0" fillId="0" borderId="11" xfId="0" applyNumberFormat="1" applyFill="1" applyBorder="1" applyAlignment="1">
      <alignment horizontal="center"/>
    </xf>
    <xf numFmtId="11" fontId="0" fillId="0" borderId="11" xfId="0" applyNumberFormat="1" applyFill="1" applyBorder="1" applyAlignment="1">
      <alignment horizontal="center"/>
    </xf>
    <xf numFmtId="0" fontId="6" fillId="0" borderId="14" xfId="0" applyFont="1" applyBorder="1" applyAlignment="1">
      <alignment horizontal="center" wrapText="1"/>
    </xf>
    <xf numFmtId="0" fontId="0" fillId="5" borderId="18" xfId="0" applyFill="1" applyBorder="1" applyAlignment="1">
      <alignment horizontal="center"/>
    </xf>
    <xf numFmtId="0" fontId="2" fillId="5" borderId="18" xfId="0" applyFont="1" applyFill="1" applyBorder="1" applyAlignment="1">
      <alignment horizontal="center"/>
    </xf>
    <xf numFmtId="0" fontId="0" fillId="5" borderId="18" xfId="0" applyFill="1" applyBorder="1" applyAlignment="1">
      <alignment horizontal="center" wrapText="1"/>
    </xf>
    <xf numFmtId="164" fontId="0" fillId="5" borderId="18" xfId="0" applyNumberFormat="1" applyFill="1" applyBorder="1" applyAlignment="1">
      <alignment horizontal="center"/>
    </xf>
    <xf numFmtId="11" fontId="0" fillId="5" borderId="18" xfId="0" applyNumberFormat="1" applyFill="1" applyBorder="1" applyAlignment="1">
      <alignment horizontal="center"/>
    </xf>
    <xf numFmtId="0" fontId="2" fillId="5" borderId="18" xfId="0" applyFont="1" applyFill="1" applyBorder="1" applyAlignment="1">
      <alignment wrapText="1"/>
    </xf>
    <xf numFmtId="0" fontId="35" fillId="0" borderId="0" xfId="0" applyFont="1"/>
    <xf numFmtId="49" fontId="37" fillId="0" borderId="16" xfId="0" applyNumberFormat="1" applyFont="1" applyFill="1" applyBorder="1" applyAlignment="1">
      <alignment horizontal="center"/>
    </xf>
    <xf numFmtId="49" fontId="37" fillId="0" borderId="11" xfId="0" applyNumberFormat="1" applyFont="1" applyFill="1" applyBorder="1" applyAlignment="1">
      <alignment horizontal="center"/>
    </xf>
    <xf numFmtId="49" fontId="37" fillId="0" borderId="15" xfId="0" applyNumberFormat="1" applyFont="1" applyFill="1" applyBorder="1" applyAlignment="1">
      <alignment horizontal="center"/>
    </xf>
    <xf numFmtId="2" fontId="39" fillId="0" borderId="2" xfId="0" applyNumberFormat="1" applyFont="1" applyFill="1" applyBorder="1" applyAlignment="1">
      <alignment horizontal="center" vertical="center"/>
    </xf>
    <xf numFmtId="2" fontId="39" fillId="0" borderId="1" xfId="0" applyNumberFormat="1" applyFont="1" applyFill="1" applyBorder="1" applyAlignment="1">
      <alignment horizontal="center" vertical="center"/>
    </xf>
    <xf numFmtId="2" fontId="39" fillId="0" borderId="7" xfId="0" applyNumberFormat="1" applyFont="1" applyFill="1" applyBorder="1" applyAlignment="1">
      <alignment horizontal="center" vertical="center"/>
    </xf>
    <xf numFmtId="2" fontId="25" fillId="5" borderId="1" xfId="0" applyNumberFormat="1" applyFont="1" applyFill="1" applyBorder="1" applyAlignment="1">
      <alignment horizontal="center" vertical="center"/>
    </xf>
    <xf numFmtId="0" fontId="25" fillId="0" borderId="0" xfId="0" applyFont="1" applyAlignment="1">
      <alignment wrapText="1"/>
    </xf>
    <xf numFmtId="167" fontId="25" fillId="0" borderId="1" xfId="0" applyNumberFormat="1" applyFont="1" applyFill="1" applyBorder="1" applyAlignment="1">
      <alignment horizontal="center" vertical="center"/>
    </xf>
    <xf numFmtId="49" fontId="30" fillId="2" borderId="14" xfId="0" applyNumberFormat="1" applyFont="1" applyFill="1" applyBorder="1" applyAlignment="1">
      <alignment horizontal="center" wrapText="1"/>
    </xf>
    <xf numFmtId="0" fontId="29" fillId="2" borderId="14" xfId="0" applyFont="1" applyFill="1" applyBorder="1" applyAlignment="1"/>
    <xf numFmtId="0" fontId="27" fillId="0" borderId="1" xfId="0" applyFont="1" applyFill="1" applyBorder="1" applyAlignment="1">
      <alignment horizontal="center" vertical="center"/>
    </xf>
    <xf numFmtId="0" fontId="21" fillId="0" borderId="1" xfId="0" applyFont="1" applyBorder="1" applyAlignment="1"/>
    <xf numFmtId="0" fontId="27" fillId="0" borderId="8" xfId="0" applyFont="1" applyFill="1" applyBorder="1" applyAlignment="1">
      <alignment horizontal="center"/>
    </xf>
    <xf numFmtId="0" fontId="42" fillId="0" borderId="9" xfId="0" applyFont="1" applyBorder="1" applyAlignment="1">
      <alignment horizontal="center"/>
    </xf>
    <xf numFmtId="0" fontId="42" fillId="0" borderId="10" xfId="0" applyFont="1" applyBorder="1" applyAlignment="1">
      <alignment horizontal="center"/>
    </xf>
    <xf numFmtId="0" fontId="27" fillId="0" borderId="8"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7" fillId="0" borderId="8" xfId="0" applyFont="1" applyFill="1" applyBorder="1" applyAlignment="1">
      <alignment horizontal="center"/>
    </xf>
    <xf numFmtId="0" fontId="38" fillId="0" borderId="9" xfId="0" applyFont="1" applyBorder="1" applyAlignment="1">
      <alignment horizontal="center"/>
    </xf>
    <xf numFmtId="0" fontId="38" fillId="0" borderId="10" xfId="0" applyFont="1" applyBorder="1" applyAlignment="1">
      <alignment horizontal="center"/>
    </xf>
    <xf numFmtId="0" fontId="2" fillId="0" borderId="19" xfId="0" applyFont="1" applyBorder="1" applyAlignment="1">
      <alignment vertical="center" wrapText="1"/>
    </xf>
    <xf numFmtId="0" fontId="0" fillId="0" borderId="17"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4" xfId="0" applyBorder="1" applyAlignment="1">
      <alignment vertical="center" wrapText="1"/>
    </xf>
    <xf numFmtId="0" fontId="0" fillId="0" borderId="24" xfId="0" applyBorder="1" applyAlignment="1">
      <alignment vertical="center" wrapText="1"/>
    </xf>
  </cellXfs>
  <cellStyles count="14">
    <cellStyle name="Normal" xfId="0" builtinId="0"/>
    <cellStyle name="Normal 10" xfId="9"/>
    <cellStyle name="Normal 11" xfId="11"/>
    <cellStyle name="Normal 12" xfId="12"/>
    <cellStyle name="Normal 13" xfId="10"/>
    <cellStyle name="Normal 14" xfId="13"/>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9" defaultPivotStyle="PivotStyleLight16"/>
  <colors>
    <mruColors>
      <color rgb="FFFFFF99"/>
      <color rgb="FFFFCC66"/>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4.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 Fit Plot: Cell</a:t>
            </a:r>
            <a:r>
              <a:rPr lang="en-US" baseline="0"/>
              <a:t> 3 Vi vs Vm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Rating Line Fit</c:v>
          </c:tx>
          <c:spPr>
            <a:ln w="9525" cap="rnd">
              <a:solidFill>
                <a:schemeClr val="tx1"/>
              </a:solidFill>
              <a:round/>
            </a:ln>
            <a:effectLst/>
          </c:spPr>
          <c:marker>
            <c:symbol val="none"/>
          </c:marker>
          <c:trendline>
            <c:spPr>
              <a:ln w="19050" cap="rnd">
                <a:solidFill>
                  <a:schemeClr val="accent1"/>
                </a:solidFill>
                <a:prstDash val="sysDot"/>
              </a:ln>
              <a:effectLst/>
            </c:spPr>
            <c:trendlineType val="linear"/>
            <c:forward val="1"/>
            <c:dispRSqr val="0"/>
            <c:dispEq val="0"/>
          </c:trendline>
          <c:xVal>
            <c:numRef>
              <c:f>'Rating No. 5'!$D$26:$D$46</c:f>
              <c:numCache>
                <c:formatCode>0.00</c:formatCode>
                <c:ptCount val="21"/>
                <c:pt idx="0">
                  <c:v>0.20100000000000001</c:v>
                </c:pt>
                <c:pt idx="1">
                  <c:v>0.432</c:v>
                </c:pt>
                <c:pt idx="2">
                  <c:v>0.78500000000000003</c:v>
                </c:pt>
                <c:pt idx="3">
                  <c:v>2.8010000000000002</c:v>
                </c:pt>
                <c:pt idx="4">
                  <c:v>2.88</c:v>
                </c:pt>
                <c:pt idx="5">
                  <c:v>0.59499999999999997</c:v>
                </c:pt>
                <c:pt idx="6">
                  <c:v>9.4E-2</c:v>
                </c:pt>
                <c:pt idx="7">
                  <c:v>1.73</c:v>
                </c:pt>
                <c:pt idx="8">
                  <c:v>0.65</c:v>
                </c:pt>
                <c:pt idx="9">
                  <c:v>1.177</c:v>
                </c:pt>
                <c:pt idx="10">
                  <c:v>3.2490000000000001</c:v>
                </c:pt>
                <c:pt idx="11">
                  <c:v>0.24099999999999999</c:v>
                </c:pt>
                <c:pt idx="12">
                  <c:v>0.11600000000000001</c:v>
                </c:pt>
                <c:pt idx="13">
                  <c:v>0.27800000000000002</c:v>
                </c:pt>
                <c:pt idx="14">
                  <c:v>0.495</c:v>
                </c:pt>
                <c:pt idx="15">
                  <c:v>2.371</c:v>
                </c:pt>
                <c:pt idx="16">
                  <c:v>1.8919999999999999</c:v>
                </c:pt>
                <c:pt idx="17">
                  <c:v>0.224</c:v>
                </c:pt>
                <c:pt idx="18">
                  <c:v>2.5999999999999999E-2</c:v>
                </c:pt>
                <c:pt idx="19">
                  <c:v>7.0800000000000002E-2</c:v>
                </c:pt>
                <c:pt idx="20">
                  <c:v>0.46200000000000002</c:v>
                </c:pt>
              </c:numCache>
            </c:numRef>
          </c:xVal>
          <c:yVal>
            <c:numRef>
              <c:f>'Rating No. 5'!$B$26:$B$46</c:f>
              <c:numCache>
                <c:formatCode>General</c:formatCode>
                <c:ptCount val="21"/>
                <c:pt idx="0">
                  <c:v>0.17149199246735211</c:v>
                </c:pt>
                <c:pt idx="1">
                  <c:v>0.3328294160136534</c:v>
                </c:pt>
                <c:pt idx="2">
                  <c:v>0.57937534896536058</c:v>
                </c:pt>
                <c:pt idx="3">
                  <c:v>1.9874110453694445</c:v>
                </c:pt>
                <c:pt idx="4">
                  <c:v>2.0425870473614696</c:v>
                </c:pt>
                <c:pt idx="5">
                  <c:v>0.44667357202251529</c:v>
                </c:pt>
                <c:pt idx="6">
                  <c:v>9.6759939136381382E-2</c:v>
                </c:pt>
                <c:pt idx="7">
                  <c:v>1.239392081654775</c:v>
                </c:pt>
                <c:pt idx="8">
                  <c:v>0.4850872442954442</c:v>
                </c:pt>
                <c:pt idx="9">
                  <c:v>0.85316006771059916</c:v>
                </c:pt>
                <c:pt idx="10">
                  <c:v>2.3003078667925743</c:v>
                </c:pt>
                <c:pt idx="11">
                  <c:v>0.19942920866584582</c:v>
                </c:pt>
                <c:pt idx="12">
                  <c:v>0.11212540804555293</c:v>
                </c:pt>
                <c:pt idx="13">
                  <c:v>0.22527113364945256</c:v>
                </c:pt>
                <c:pt idx="14">
                  <c:v>0.37683053152628099</c:v>
                </c:pt>
                <c:pt idx="15">
                  <c:v>1.687085971235637</c:v>
                </c:pt>
                <c:pt idx="16">
                  <c:v>1.3525378072586745</c:v>
                </c:pt>
                <c:pt idx="17">
                  <c:v>0.18755589178148599</c:v>
                </c:pt>
                <c:pt idx="18">
                  <c:v>4.926667159894204E-2</c:v>
                </c:pt>
                <c:pt idx="19">
                  <c:v>8.0556353741255027E-2</c:v>
                </c:pt>
                <c:pt idx="20">
                  <c:v>0.3537823281625237</c:v>
                </c:pt>
              </c:numCache>
            </c:numRef>
          </c:yVal>
          <c:smooth val="0"/>
        </c:ser>
        <c:ser>
          <c:idx val="1"/>
          <c:order val="1"/>
          <c:tx>
            <c:v>Measurements Used for Rating</c:v>
          </c:tx>
          <c:spPr>
            <a:ln w="25400" cap="rnd">
              <a:noFill/>
              <a:round/>
            </a:ln>
            <a:effectLst/>
          </c:spPr>
          <c:marker>
            <c:symbol val="circle"/>
            <c:size val="5"/>
            <c:spPr>
              <a:solidFill>
                <a:schemeClr val="tx2">
                  <a:lumMod val="60000"/>
                  <a:lumOff val="40000"/>
                </a:schemeClr>
              </a:solidFill>
              <a:ln w="9525">
                <a:noFill/>
              </a:ln>
              <a:effectLst/>
            </c:spPr>
          </c:marker>
          <c:xVal>
            <c:numRef>
              <c:f>'Rating No. 5'!$D$26:$D$46</c:f>
              <c:numCache>
                <c:formatCode>0.00</c:formatCode>
                <c:ptCount val="21"/>
                <c:pt idx="0">
                  <c:v>0.20100000000000001</c:v>
                </c:pt>
                <c:pt idx="1">
                  <c:v>0.432</c:v>
                </c:pt>
                <c:pt idx="2">
                  <c:v>0.78500000000000003</c:v>
                </c:pt>
                <c:pt idx="3">
                  <c:v>2.8010000000000002</c:v>
                </c:pt>
                <c:pt idx="4">
                  <c:v>2.88</c:v>
                </c:pt>
                <c:pt idx="5">
                  <c:v>0.59499999999999997</c:v>
                </c:pt>
                <c:pt idx="6">
                  <c:v>9.4E-2</c:v>
                </c:pt>
                <c:pt idx="7">
                  <c:v>1.73</c:v>
                </c:pt>
                <c:pt idx="8">
                  <c:v>0.65</c:v>
                </c:pt>
                <c:pt idx="9">
                  <c:v>1.177</c:v>
                </c:pt>
                <c:pt idx="10">
                  <c:v>3.2490000000000001</c:v>
                </c:pt>
                <c:pt idx="11">
                  <c:v>0.24099999999999999</c:v>
                </c:pt>
                <c:pt idx="12">
                  <c:v>0.11600000000000001</c:v>
                </c:pt>
                <c:pt idx="13">
                  <c:v>0.27800000000000002</c:v>
                </c:pt>
                <c:pt idx="14">
                  <c:v>0.495</c:v>
                </c:pt>
                <c:pt idx="15">
                  <c:v>2.371</c:v>
                </c:pt>
                <c:pt idx="16">
                  <c:v>1.8919999999999999</c:v>
                </c:pt>
                <c:pt idx="17">
                  <c:v>0.224</c:v>
                </c:pt>
                <c:pt idx="18">
                  <c:v>2.5999999999999999E-2</c:v>
                </c:pt>
                <c:pt idx="19">
                  <c:v>7.0800000000000002E-2</c:v>
                </c:pt>
                <c:pt idx="20">
                  <c:v>0.46200000000000002</c:v>
                </c:pt>
              </c:numCache>
            </c:numRef>
          </c:xVal>
          <c:yVal>
            <c:numRef>
              <c:f>'Rating No. 5'!$F$26:$F$46</c:f>
              <c:numCache>
                <c:formatCode>General</c:formatCode>
                <c:ptCount val="21"/>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4.2494022597137839E-2</c:v>
                </c:pt>
                <c:pt idx="19">
                  <c:v>8.673439625184598E-2</c:v>
                </c:pt>
                <c:pt idx="20">
                  <c:v>0.3513238079127281</c:v>
                </c:pt>
              </c:numCache>
            </c:numRef>
          </c:yVal>
          <c:smooth val="0"/>
        </c:ser>
        <c:ser>
          <c:idx val="2"/>
          <c:order val="2"/>
          <c:tx>
            <c:v>Validation Measurements</c:v>
          </c:tx>
          <c:spPr>
            <a:ln w="19050" cap="rnd">
              <a:noFill/>
              <a:round/>
            </a:ln>
            <a:effectLst/>
          </c:spPr>
          <c:marker>
            <c:symbol val="square"/>
            <c:size val="6"/>
            <c:spPr>
              <a:solidFill>
                <a:schemeClr val="accent3"/>
              </a:solidFill>
              <a:ln w="9525">
                <a:solidFill>
                  <a:schemeClr val="accent3"/>
                </a:solidFill>
              </a:ln>
              <a:effectLst/>
            </c:spPr>
          </c:marker>
          <c:xVal>
            <c:numRef>
              <c:f>'ADVM QM Summary'!$R$79</c:f>
              <c:numCache>
                <c:formatCode>0.00</c:formatCode>
                <c:ptCount val="1"/>
                <c:pt idx="0">
                  <c:v>3.66</c:v>
                </c:pt>
              </c:numCache>
            </c:numRef>
          </c:xVal>
          <c:yVal>
            <c:numRef>
              <c:f>'ADVM QM Summary'!$K$79</c:f>
              <c:numCache>
                <c:formatCode>0.00</c:formatCode>
                <c:ptCount val="1"/>
                <c:pt idx="0">
                  <c:v>2.5354175713626459</c:v>
                </c:pt>
              </c:numCache>
            </c:numRef>
          </c:yVal>
          <c:smooth val="0"/>
        </c:ser>
        <c:dLbls>
          <c:showLegendKey val="0"/>
          <c:showVal val="0"/>
          <c:showCatName val="0"/>
          <c:showSerName val="0"/>
          <c:showPercent val="0"/>
          <c:showBubbleSize val="0"/>
        </c:dLbls>
        <c:axId val="568992584"/>
        <c:axId val="568994152"/>
      </c:scatterChart>
      <c:valAx>
        <c:axId val="56899258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Cell 3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994152"/>
        <c:crosses val="autoZero"/>
        <c:crossBetween val="midCat"/>
      </c:valAx>
      <c:valAx>
        <c:axId val="56899415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Vm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992584"/>
        <c:crosses val="autoZero"/>
        <c:crossBetween val="midCat"/>
      </c:valAx>
      <c:spPr>
        <a:noFill/>
        <a:ln>
          <a:solidFill>
            <a:schemeClr val="tx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 Fit Plot: Cell</a:t>
            </a:r>
            <a:r>
              <a:rPr lang="en-US" baseline="0"/>
              <a:t> 3 Vi vs Vm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Rating Line Fit</c:v>
          </c:tx>
          <c:spPr>
            <a:ln w="9525" cap="rnd">
              <a:solidFill>
                <a:schemeClr val="tx1"/>
              </a:solidFill>
              <a:round/>
            </a:ln>
            <a:effectLst/>
          </c:spPr>
          <c:marker>
            <c:symbol val="none"/>
          </c:marker>
          <c:xVal>
            <c:numRef>
              <c:f>'Reg 3 - Cell 3 Vi vs Vm'!$D$26:$D$46</c:f>
              <c:numCache>
                <c:formatCode>0.00</c:formatCode>
                <c:ptCount val="21"/>
                <c:pt idx="0">
                  <c:v>0.20100000000000001</c:v>
                </c:pt>
                <c:pt idx="1">
                  <c:v>0.432</c:v>
                </c:pt>
                <c:pt idx="2">
                  <c:v>0.78500000000000003</c:v>
                </c:pt>
                <c:pt idx="3">
                  <c:v>2.8010000000000002</c:v>
                </c:pt>
                <c:pt idx="4">
                  <c:v>2.88</c:v>
                </c:pt>
                <c:pt idx="5">
                  <c:v>0.59499999999999997</c:v>
                </c:pt>
                <c:pt idx="6">
                  <c:v>9.4E-2</c:v>
                </c:pt>
                <c:pt idx="7">
                  <c:v>1.73</c:v>
                </c:pt>
                <c:pt idx="8">
                  <c:v>0.65</c:v>
                </c:pt>
                <c:pt idx="9">
                  <c:v>1.177</c:v>
                </c:pt>
                <c:pt idx="10">
                  <c:v>3.2490000000000001</c:v>
                </c:pt>
                <c:pt idx="11">
                  <c:v>0.24099999999999999</c:v>
                </c:pt>
                <c:pt idx="12">
                  <c:v>0.11600000000000001</c:v>
                </c:pt>
                <c:pt idx="13">
                  <c:v>0.27800000000000002</c:v>
                </c:pt>
                <c:pt idx="14">
                  <c:v>0.495</c:v>
                </c:pt>
                <c:pt idx="15">
                  <c:v>2.371</c:v>
                </c:pt>
                <c:pt idx="16">
                  <c:v>1.8919999999999999</c:v>
                </c:pt>
                <c:pt idx="17">
                  <c:v>0.224</c:v>
                </c:pt>
                <c:pt idx="18">
                  <c:v>2.5999999999999999E-2</c:v>
                </c:pt>
                <c:pt idx="19">
                  <c:v>7.0800000000000002E-2</c:v>
                </c:pt>
                <c:pt idx="20">
                  <c:v>0.46200000000000002</c:v>
                </c:pt>
              </c:numCache>
            </c:numRef>
          </c:xVal>
          <c:yVal>
            <c:numRef>
              <c:f>'Reg 3 - Cell 3 Vi vs Vm'!$B$26:$B$46</c:f>
              <c:numCache>
                <c:formatCode>General</c:formatCode>
                <c:ptCount val="21"/>
                <c:pt idx="0">
                  <c:v>0.17149199246735211</c:v>
                </c:pt>
                <c:pt idx="1">
                  <c:v>0.3328294160136534</c:v>
                </c:pt>
                <c:pt idx="2">
                  <c:v>0.57937534896536058</c:v>
                </c:pt>
                <c:pt idx="3">
                  <c:v>1.9874110453694445</c:v>
                </c:pt>
                <c:pt idx="4">
                  <c:v>2.0425870473614696</c:v>
                </c:pt>
                <c:pt idx="5">
                  <c:v>0.44667357202251529</c:v>
                </c:pt>
                <c:pt idx="6">
                  <c:v>9.6759939136381382E-2</c:v>
                </c:pt>
                <c:pt idx="7">
                  <c:v>1.239392081654775</c:v>
                </c:pt>
                <c:pt idx="8">
                  <c:v>0.4850872442954442</c:v>
                </c:pt>
                <c:pt idx="9">
                  <c:v>0.85316006771059916</c:v>
                </c:pt>
                <c:pt idx="10">
                  <c:v>2.3003078667925743</c:v>
                </c:pt>
                <c:pt idx="11">
                  <c:v>0.19942920866584582</c:v>
                </c:pt>
                <c:pt idx="12">
                  <c:v>0.11212540804555293</c:v>
                </c:pt>
                <c:pt idx="13">
                  <c:v>0.22527113364945256</c:v>
                </c:pt>
                <c:pt idx="14">
                  <c:v>0.37683053152628099</c:v>
                </c:pt>
                <c:pt idx="15">
                  <c:v>1.687085971235637</c:v>
                </c:pt>
                <c:pt idx="16">
                  <c:v>1.3525378072586745</c:v>
                </c:pt>
                <c:pt idx="17">
                  <c:v>0.18755589178148599</c:v>
                </c:pt>
                <c:pt idx="18">
                  <c:v>4.926667159894204E-2</c:v>
                </c:pt>
                <c:pt idx="19">
                  <c:v>8.0556353741255027E-2</c:v>
                </c:pt>
                <c:pt idx="20">
                  <c:v>0.3537823281625237</c:v>
                </c:pt>
              </c:numCache>
            </c:numRef>
          </c:yVal>
          <c:smooth val="0"/>
        </c:ser>
        <c:ser>
          <c:idx val="1"/>
          <c:order val="1"/>
          <c:tx>
            <c:v>Measurements</c:v>
          </c:tx>
          <c:spPr>
            <a:ln w="25400" cap="rnd">
              <a:noFill/>
              <a:round/>
            </a:ln>
            <a:effectLst/>
          </c:spPr>
          <c:marker>
            <c:symbol val="circle"/>
            <c:size val="5"/>
            <c:spPr>
              <a:solidFill>
                <a:schemeClr val="accent2"/>
              </a:solidFill>
              <a:ln w="9525">
                <a:solidFill>
                  <a:schemeClr val="accent2"/>
                </a:solidFill>
              </a:ln>
              <a:effectLst/>
            </c:spPr>
          </c:marker>
          <c:xVal>
            <c:numRef>
              <c:f>'Reg 3 - Cell 3 Vi vs Vm'!$D$26:$D$46</c:f>
              <c:numCache>
                <c:formatCode>0.00</c:formatCode>
                <c:ptCount val="21"/>
                <c:pt idx="0">
                  <c:v>0.20100000000000001</c:v>
                </c:pt>
                <c:pt idx="1">
                  <c:v>0.432</c:v>
                </c:pt>
                <c:pt idx="2">
                  <c:v>0.78500000000000003</c:v>
                </c:pt>
                <c:pt idx="3">
                  <c:v>2.8010000000000002</c:v>
                </c:pt>
                <c:pt idx="4">
                  <c:v>2.88</c:v>
                </c:pt>
                <c:pt idx="5">
                  <c:v>0.59499999999999997</c:v>
                </c:pt>
                <c:pt idx="6">
                  <c:v>9.4E-2</c:v>
                </c:pt>
                <c:pt idx="7">
                  <c:v>1.73</c:v>
                </c:pt>
                <c:pt idx="8">
                  <c:v>0.65</c:v>
                </c:pt>
                <c:pt idx="9">
                  <c:v>1.177</c:v>
                </c:pt>
                <c:pt idx="10">
                  <c:v>3.2490000000000001</c:v>
                </c:pt>
                <c:pt idx="11">
                  <c:v>0.24099999999999999</c:v>
                </c:pt>
                <c:pt idx="12">
                  <c:v>0.11600000000000001</c:v>
                </c:pt>
                <c:pt idx="13">
                  <c:v>0.27800000000000002</c:v>
                </c:pt>
                <c:pt idx="14">
                  <c:v>0.495</c:v>
                </c:pt>
                <c:pt idx="15">
                  <c:v>2.371</c:v>
                </c:pt>
                <c:pt idx="16">
                  <c:v>1.8919999999999999</c:v>
                </c:pt>
                <c:pt idx="17">
                  <c:v>0.224</c:v>
                </c:pt>
                <c:pt idx="18">
                  <c:v>2.5999999999999999E-2</c:v>
                </c:pt>
                <c:pt idx="19">
                  <c:v>7.0800000000000002E-2</c:v>
                </c:pt>
                <c:pt idx="20">
                  <c:v>0.46200000000000002</c:v>
                </c:pt>
              </c:numCache>
            </c:numRef>
          </c:xVal>
          <c:yVal>
            <c:numRef>
              <c:f>'Reg 3 - Cell 3 Vi vs Vm'!$F$26:$F$46</c:f>
              <c:numCache>
                <c:formatCode>General</c:formatCode>
                <c:ptCount val="21"/>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4.2494022597137839E-2</c:v>
                </c:pt>
                <c:pt idx="19">
                  <c:v>8.673439625184598E-2</c:v>
                </c:pt>
                <c:pt idx="20">
                  <c:v>0.3513238079127281</c:v>
                </c:pt>
              </c:numCache>
            </c:numRef>
          </c:yVal>
          <c:smooth val="0"/>
        </c:ser>
        <c:dLbls>
          <c:showLegendKey val="0"/>
          <c:showVal val="0"/>
          <c:showCatName val="0"/>
          <c:showSerName val="0"/>
          <c:showPercent val="0"/>
          <c:showBubbleSize val="0"/>
        </c:dLbls>
        <c:axId val="571877680"/>
        <c:axId val="571878464"/>
      </c:scatterChart>
      <c:valAx>
        <c:axId val="57187768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Cell 3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878464"/>
        <c:crosses val="autoZero"/>
        <c:crossBetween val="midCat"/>
      </c:valAx>
      <c:valAx>
        <c:axId val="57187846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Vm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877680"/>
        <c:crosses val="autoZero"/>
        <c:crossBetween val="midCat"/>
      </c:valAx>
      <c:spPr>
        <a:noFill/>
        <a:ln>
          <a:solidFill>
            <a:schemeClr val="tx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Cell</a:t>
            </a:r>
            <a:r>
              <a:rPr lang="en-US" baseline="0"/>
              <a:t> 3 Vi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'Reg 3 - Cell 3 Vi vs Vm'!$D$26:$D$46</c:f>
              <c:numCache>
                <c:formatCode>0.00</c:formatCode>
                <c:ptCount val="21"/>
                <c:pt idx="0">
                  <c:v>0.20100000000000001</c:v>
                </c:pt>
                <c:pt idx="1">
                  <c:v>0.432</c:v>
                </c:pt>
                <c:pt idx="2">
                  <c:v>0.78500000000000003</c:v>
                </c:pt>
                <c:pt idx="3">
                  <c:v>2.8010000000000002</c:v>
                </c:pt>
                <c:pt idx="4">
                  <c:v>2.88</c:v>
                </c:pt>
                <c:pt idx="5">
                  <c:v>0.59499999999999997</c:v>
                </c:pt>
                <c:pt idx="6">
                  <c:v>9.4E-2</c:v>
                </c:pt>
                <c:pt idx="7">
                  <c:v>1.73</c:v>
                </c:pt>
                <c:pt idx="8">
                  <c:v>0.65</c:v>
                </c:pt>
                <c:pt idx="9">
                  <c:v>1.177</c:v>
                </c:pt>
                <c:pt idx="10">
                  <c:v>3.2490000000000001</c:v>
                </c:pt>
                <c:pt idx="11">
                  <c:v>0.24099999999999999</c:v>
                </c:pt>
                <c:pt idx="12">
                  <c:v>0.11600000000000001</c:v>
                </c:pt>
                <c:pt idx="13">
                  <c:v>0.27800000000000002</c:v>
                </c:pt>
                <c:pt idx="14">
                  <c:v>0.495</c:v>
                </c:pt>
                <c:pt idx="15">
                  <c:v>2.371</c:v>
                </c:pt>
                <c:pt idx="16">
                  <c:v>1.8919999999999999</c:v>
                </c:pt>
                <c:pt idx="17">
                  <c:v>0.224</c:v>
                </c:pt>
                <c:pt idx="18">
                  <c:v>2.5999999999999999E-2</c:v>
                </c:pt>
                <c:pt idx="19">
                  <c:v>7.0800000000000002E-2</c:v>
                </c:pt>
                <c:pt idx="20">
                  <c:v>0.46200000000000002</c:v>
                </c:pt>
              </c:numCache>
            </c:numRef>
          </c:xVal>
          <c:yVal>
            <c:numRef>
              <c:f>'Reg 3 - Cell 3 Vi vs Vm'!$C$26:$C$46</c:f>
              <c:numCache>
                <c:formatCode>General</c:formatCode>
                <c:ptCount val="21"/>
                <c:pt idx="0">
                  <c:v>1.1194932854488859E-3</c:v>
                </c:pt>
                <c:pt idx="1">
                  <c:v>-2.4871947739635414E-2</c:v>
                </c:pt>
                <c:pt idx="2">
                  <c:v>-8.5749253565871042E-3</c:v>
                </c:pt>
                <c:pt idx="3">
                  <c:v>8.0207640416333437E-2</c:v>
                </c:pt>
                <c:pt idx="4">
                  <c:v>-0.13016365608445923</c:v>
                </c:pt>
                <c:pt idx="5">
                  <c:v>-2.5857365577669988E-2</c:v>
                </c:pt>
                <c:pt idx="6">
                  <c:v>-4.9929276575840092E-3</c:v>
                </c:pt>
                <c:pt idx="7">
                  <c:v>3.7211280041183681E-2</c:v>
                </c:pt>
                <c:pt idx="8">
                  <c:v>1.2655049458937251E-3</c:v>
                </c:pt>
                <c:pt idx="9">
                  <c:v>1.7516651875921996E-2</c:v>
                </c:pt>
                <c:pt idx="10">
                  <c:v>5.6000736709313159E-2</c:v>
                </c:pt>
                <c:pt idx="11">
                  <c:v>6.4582731139431887E-2</c:v>
                </c:pt>
                <c:pt idx="12">
                  <c:v>-7.4413174250108904E-3</c:v>
                </c:pt>
                <c:pt idx="13">
                  <c:v>2.8062002986130763E-2</c:v>
                </c:pt>
                <c:pt idx="14">
                  <c:v>-3.7196743112617447E-3</c:v>
                </c:pt>
                <c:pt idx="15">
                  <c:v>-5.7938249197366565E-2</c:v>
                </c:pt>
                <c:pt idx="16">
                  <c:v>2.2466123819908645E-2</c:v>
                </c:pt>
                <c:pt idx="17">
                  <c:v>-4.1818975128985691E-2</c:v>
                </c:pt>
                <c:pt idx="18">
                  <c:v>-6.7726490018042013E-3</c:v>
                </c:pt>
                <c:pt idx="19">
                  <c:v>6.1780425105909531E-3</c:v>
                </c:pt>
                <c:pt idx="20">
                  <c:v>-2.4585202497955927E-3</c:v>
                </c:pt>
              </c:numCache>
            </c:numRef>
          </c:yVal>
          <c:smooth val="0"/>
        </c:ser>
        <c:dLbls>
          <c:showLegendKey val="0"/>
          <c:showVal val="0"/>
          <c:showCatName val="0"/>
          <c:showSerName val="0"/>
          <c:showPercent val="0"/>
          <c:showBubbleSize val="0"/>
        </c:dLbls>
        <c:axId val="571878856"/>
        <c:axId val="571875720"/>
      </c:scatterChart>
      <c:valAx>
        <c:axId val="571878856"/>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Cell 3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875720"/>
        <c:crosses val="autoZero"/>
        <c:crossBetween val="midCat"/>
      </c:valAx>
      <c:valAx>
        <c:axId val="57187572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878856"/>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Meas Date</a:t>
            </a:r>
            <a:r>
              <a:rPr lang="en-US" baseline="0"/>
              <a:t>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'Reg 3 - Cell 3 Vi vs Vm'!$E$26:$E$46</c:f>
              <c:numCache>
                <c:formatCode>m/d/yyyy</c:formatCode>
                <c:ptCount val="21"/>
                <c:pt idx="0">
                  <c:v>40879</c:v>
                </c:pt>
                <c:pt idx="1">
                  <c:v>40947</c:v>
                </c:pt>
                <c:pt idx="2">
                  <c:v>40966</c:v>
                </c:pt>
                <c:pt idx="3">
                  <c:v>40985</c:v>
                </c:pt>
                <c:pt idx="4">
                  <c:v>41031</c:v>
                </c:pt>
                <c:pt idx="5">
                  <c:v>41096</c:v>
                </c:pt>
                <c:pt idx="6">
                  <c:v>41192</c:v>
                </c:pt>
                <c:pt idx="7">
                  <c:v>41248</c:v>
                </c:pt>
                <c:pt idx="8">
                  <c:v>41309</c:v>
                </c:pt>
                <c:pt idx="9">
                  <c:v>41361</c:v>
                </c:pt>
                <c:pt idx="10">
                  <c:v>41372</c:v>
                </c:pt>
                <c:pt idx="11">
                  <c:v>41456</c:v>
                </c:pt>
                <c:pt idx="12">
                  <c:v>41568</c:v>
                </c:pt>
                <c:pt idx="13">
                  <c:v>41639</c:v>
                </c:pt>
                <c:pt idx="14">
                  <c:v>41696</c:v>
                </c:pt>
                <c:pt idx="15">
                  <c:v>41766</c:v>
                </c:pt>
                <c:pt idx="16">
                  <c:v>41778</c:v>
                </c:pt>
                <c:pt idx="17">
                  <c:v>41836</c:v>
                </c:pt>
                <c:pt idx="18">
                  <c:v>41877</c:v>
                </c:pt>
                <c:pt idx="19">
                  <c:v>41913</c:v>
                </c:pt>
                <c:pt idx="20">
                  <c:v>42003</c:v>
                </c:pt>
              </c:numCache>
            </c:numRef>
          </c:xVal>
          <c:yVal>
            <c:numRef>
              <c:f>'Reg 3 - Cell 3 Vi vs Vm'!$C$26:$C$46</c:f>
              <c:numCache>
                <c:formatCode>General</c:formatCode>
                <c:ptCount val="21"/>
                <c:pt idx="0">
                  <c:v>1.1194932854488859E-3</c:v>
                </c:pt>
                <c:pt idx="1">
                  <c:v>-2.4871947739635414E-2</c:v>
                </c:pt>
                <c:pt idx="2">
                  <c:v>-8.5749253565871042E-3</c:v>
                </c:pt>
                <c:pt idx="3">
                  <c:v>8.0207640416333437E-2</c:v>
                </c:pt>
                <c:pt idx="4">
                  <c:v>-0.13016365608445923</c:v>
                </c:pt>
                <c:pt idx="5">
                  <c:v>-2.5857365577669988E-2</c:v>
                </c:pt>
                <c:pt idx="6">
                  <c:v>-4.9929276575840092E-3</c:v>
                </c:pt>
                <c:pt idx="7">
                  <c:v>3.7211280041183681E-2</c:v>
                </c:pt>
                <c:pt idx="8">
                  <c:v>1.2655049458937251E-3</c:v>
                </c:pt>
                <c:pt idx="9">
                  <c:v>1.7516651875921996E-2</c:v>
                </c:pt>
                <c:pt idx="10">
                  <c:v>5.6000736709313159E-2</c:v>
                </c:pt>
                <c:pt idx="11">
                  <c:v>6.4582731139431887E-2</c:v>
                </c:pt>
                <c:pt idx="12">
                  <c:v>-7.4413174250108904E-3</c:v>
                </c:pt>
                <c:pt idx="13">
                  <c:v>2.8062002986130763E-2</c:v>
                </c:pt>
                <c:pt idx="14">
                  <c:v>-3.7196743112617447E-3</c:v>
                </c:pt>
                <c:pt idx="15">
                  <c:v>-5.7938249197366565E-2</c:v>
                </c:pt>
                <c:pt idx="16">
                  <c:v>2.2466123819908645E-2</c:v>
                </c:pt>
                <c:pt idx="17">
                  <c:v>-4.1818975128985691E-2</c:v>
                </c:pt>
                <c:pt idx="18">
                  <c:v>-6.7726490018042013E-3</c:v>
                </c:pt>
                <c:pt idx="19">
                  <c:v>6.1780425105909531E-3</c:v>
                </c:pt>
                <c:pt idx="20">
                  <c:v>-2.4585202497955927E-3</c:v>
                </c:pt>
              </c:numCache>
            </c:numRef>
          </c:yVal>
          <c:smooth val="0"/>
        </c:ser>
        <c:dLbls>
          <c:showLegendKey val="0"/>
          <c:showVal val="0"/>
          <c:showCatName val="0"/>
          <c:showSerName val="0"/>
          <c:showPercent val="0"/>
          <c:showBubbleSize val="0"/>
        </c:dLbls>
        <c:axId val="574153120"/>
        <c:axId val="574154296"/>
      </c:scatterChart>
      <c:valAx>
        <c:axId val="57415312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4296"/>
        <c:crosses val="autoZero"/>
        <c:crossBetween val="midCat"/>
      </c:valAx>
      <c:valAx>
        <c:axId val="57415429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3120"/>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 Fit Plot: Cell</a:t>
            </a:r>
            <a:r>
              <a:rPr lang="en-US" baseline="0"/>
              <a:t> 4 Vi vs Vm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Rating Line Fit</c:v>
          </c:tx>
          <c:spPr>
            <a:ln w="9525" cap="rnd">
              <a:solidFill>
                <a:schemeClr val="tx1"/>
              </a:solidFill>
              <a:round/>
            </a:ln>
            <a:effectLst/>
          </c:spPr>
          <c:marker>
            <c:symbol val="none"/>
          </c:marker>
          <c:xVal>
            <c:numRef>
              <c:f>'Reg 4 - Cell 4 Vi vs Vm'!$D$26:$D$46</c:f>
              <c:numCache>
                <c:formatCode>0.00</c:formatCode>
                <c:ptCount val="21"/>
                <c:pt idx="0">
                  <c:v>0.20599999999999999</c:v>
                </c:pt>
                <c:pt idx="1">
                  <c:v>0.41399999999999998</c:v>
                </c:pt>
                <c:pt idx="2">
                  <c:v>0.76700000000000002</c:v>
                </c:pt>
                <c:pt idx="3">
                  <c:v>2.6930000000000001</c:v>
                </c:pt>
                <c:pt idx="4">
                  <c:v>2.79</c:v>
                </c:pt>
                <c:pt idx="5">
                  <c:v>0.57099999999999995</c:v>
                </c:pt>
                <c:pt idx="6">
                  <c:v>0.10100000000000001</c:v>
                </c:pt>
                <c:pt idx="7">
                  <c:v>1.66</c:v>
                </c:pt>
                <c:pt idx="8">
                  <c:v>0.64</c:v>
                </c:pt>
                <c:pt idx="9">
                  <c:v>1.1319999999999999</c:v>
                </c:pt>
                <c:pt idx="10">
                  <c:v>3.1829999999999998</c:v>
                </c:pt>
                <c:pt idx="11">
                  <c:v>0.29699999999999999</c:v>
                </c:pt>
                <c:pt idx="12">
                  <c:v>0.1</c:v>
                </c:pt>
                <c:pt idx="13">
                  <c:v>0.29399999999999998</c:v>
                </c:pt>
                <c:pt idx="14">
                  <c:v>0.45700000000000002</c:v>
                </c:pt>
                <c:pt idx="15">
                  <c:v>2.2829999999999999</c:v>
                </c:pt>
                <c:pt idx="16">
                  <c:v>1.8979999999999999</c:v>
                </c:pt>
                <c:pt idx="17">
                  <c:v>0.22600000000000001</c:v>
                </c:pt>
                <c:pt idx="18">
                  <c:v>3.8899999999999997E-2</c:v>
                </c:pt>
                <c:pt idx="19">
                  <c:v>4.6399999999999997E-2</c:v>
                </c:pt>
                <c:pt idx="20">
                  <c:v>0.44400000000000001</c:v>
                </c:pt>
              </c:numCache>
            </c:numRef>
          </c:xVal>
          <c:yVal>
            <c:numRef>
              <c:f>'Reg 4 - Cell 4 Vi vs Vm'!$B$26:$B$46</c:f>
              <c:numCache>
                <c:formatCode>General</c:formatCode>
                <c:ptCount val="21"/>
                <c:pt idx="0">
                  <c:v>0.17584263604815517</c:v>
                </c:pt>
                <c:pt idx="1">
                  <c:v>0.3257046484923028</c:v>
                </c:pt>
                <c:pt idx="2">
                  <c:v>0.58003777538068801</c:v>
                </c:pt>
                <c:pt idx="3">
                  <c:v>1.96770237137794</c:v>
                </c:pt>
                <c:pt idx="4">
                  <c:v>2.0375899444889125</c:v>
                </c:pt>
                <c:pt idx="5">
                  <c:v>0.43882164826985653</c:v>
                </c:pt>
                <c:pt idx="6">
                  <c:v>0.10019113938163833</c:v>
                </c:pt>
                <c:pt idx="7">
                  <c:v>1.2234357422683027</c:v>
                </c:pt>
                <c:pt idx="8">
                  <c:v>0.48853548893642479</c:v>
                </c:pt>
                <c:pt idx="9">
                  <c:v>0.84301678760238941</c:v>
                </c:pt>
                <c:pt idx="10">
                  <c:v>2.3207426891550185</c:v>
                </c:pt>
                <c:pt idx="11">
                  <c:v>0.24140726649246977</c:v>
                </c:pt>
                <c:pt idx="12">
                  <c:v>9.9470648937195302E-2</c:v>
                </c:pt>
                <c:pt idx="13">
                  <c:v>0.23924579515914071</c:v>
                </c:pt>
                <c:pt idx="14">
                  <c:v>0.35668573760335259</c:v>
                </c:pt>
                <c:pt idx="15">
                  <c:v>1.6723012891563025</c:v>
                </c:pt>
                <c:pt idx="16">
                  <c:v>1.394912468045741</c:v>
                </c:pt>
                <c:pt idx="17">
                  <c:v>0.19025244493701551</c:v>
                </c:pt>
                <c:pt idx="18">
                  <c:v>5.5448682781726932E-2</c:v>
                </c:pt>
                <c:pt idx="19">
                  <c:v>6.0852361115049561E-2</c:v>
                </c:pt>
                <c:pt idx="20">
                  <c:v>0.34731936182559336</c:v>
                </c:pt>
              </c:numCache>
            </c:numRef>
          </c:yVal>
          <c:smooth val="0"/>
        </c:ser>
        <c:ser>
          <c:idx val="1"/>
          <c:order val="1"/>
          <c:tx>
            <c:v>Measurements</c:v>
          </c:tx>
          <c:spPr>
            <a:ln w="25400" cap="rnd">
              <a:noFill/>
              <a:round/>
            </a:ln>
            <a:effectLst/>
          </c:spPr>
          <c:marker>
            <c:symbol val="circle"/>
            <c:size val="5"/>
            <c:spPr>
              <a:solidFill>
                <a:schemeClr val="accent2"/>
              </a:solidFill>
              <a:ln w="9525">
                <a:solidFill>
                  <a:schemeClr val="accent2"/>
                </a:solidFill>
              </a:ln>
              <a:effectLst/>
            </c:spPr>
          </c:marker>
          <c:xVal>
            <c:numRef>
              <c:f>'Reg 4 - Cell 4 Vi vs Vm'!$D$26:$D$46</c:f>
              <c:numCache>
                <c:formatCode>0.00</c:formatCode>
                <c:ptCount val="21"/>
                <c:pt idx="0">
                  <c:v>0.20599999999999999</c:v>
                </c:pt>
                <c:pt idx="1">
                  <c:v>0.41399999999999998</c:v>
                </c:pt>
                <c:pt idx="2">
                  <c:v>0.76700000000000002</c:v>
                </c:pt>
                <c:pt idx="3">
                  <c:v>2.6930000000000001</c:v>
                </c:pt>
                <c:pt idx="4">
                  <c:v>2.79</c:v>
                </c:pt>
                <c:pt idx="5">
                  <c:v>0.57099999999999995</c:v>
                </c:pt>
                <c:pt idx="6">
                  <c:v>0.10100000000000001</c:v>
                </c:pt>
                <c:pt idx="7">
                  <c:v>1.66</c:v>
                </c:pt>
                <c:pt idx="8">
                  <c:v>0.64</c:v>
                </c:pt>
                <c:pt idx="9">
                  <c:v>1.1319999999999999</c:v>
                </c:pt>
                <c:pt idx="10">
                  <c:v>3.1829999999999998</c:v>
                </c:pt>
                <c:pt idx="11">
                  <c:v>0.29699999999999999</c:v>
                </c:pt>
                <c:pt idx="12">
                  <c:v>0.1</c:v>
                </c:pt>
                <c:pt idx="13">
                  <c:v>0.29399999999999998</c:v>
                </c:pt>
                <c:pt idx="14">
                  <c:v>0.45700000000000002</c:v>
                </c:pt>
                <c:pt idx="15">
                  <c:v>2.2829999999999999</c:v>
                </c:pt>
                <c:pt idx="16">
                  <c:v>1.8979999999999999</c:v>
                </c:pt>
                <c:pt idx="17">
                  <c:v>0.22600000000000001</c:v>
                </c:pt>
                <c:pt idx="18">
                  <c:v>3.8899999999999997E-2</c:v>
                </c:pt>
                <c:pt idx="19">
                  <c:v>4.6399999999999997E-2</c:v>
                </c:pt>
                <c:pt idx="20">
                  <c:v>0.44400000000000001</c:v>
                </c:pt>
              </c:numCache>
            </c:numRef>
          </c:xVal>
          <c:yVal>
            <c:numRef>
              <c:f>'Reg 4 - Cell 4 Vi vs Vm'!$F$26:$F$46</c:f>
              <c:numCache>
                <c:formatCode>General</c:formatCode>
                <c:ptCount val="21"/>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4.2494022597137839E-2</c:v>
                </c:pt>
                <c:pt idx="19">
                  <c:v>8.673439625184598E-2</c:v>
                </c:pt>
                <c:pt idx="20">
                  <c:v>0.3513238079127281</c:v>
                </c:pt>
              </c:numCache>
            </c:numRef>
          </c:yVal>
          <c:smooth val="0"/>
        </c:ser>
        <c:dLbls>
          <c:showLegendKey val="0"/>
          <c:showVal val="0"/>
          <c:showCatName val="0"/>
          <c:showSerName val="0"/>
          <c:showPercent val="0"/>
          <c:showBubbleSize val="0"/>
        </c:dLbls>
        <c:axId val="574155472"/>
        <c:axId val="574153512"/>
      </c:scatterChart>
      <c:valAx>
        <c:axId val="574155472"/>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Cell 4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3512"/>
        <c:crosses val="autoZero"/>
        <c:crossBetween val="midCat"/>
      </c:valAx>
      <c:valAx>
        <c:axId val="57415351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Vm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5472"/>
        <c:crosses val="autoZero"/>
        <c:crossBetween val="midCat"/>
      </c:valAx>
      <c:spPr>
        <a:noFill/>
        <a:ln>
          <a:solidFill>
            <a:schemeClr val="tx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Cell</a:t>
            </a:r>
            <a:r>
              <a:rPr lang="en-US" baseline="0"/>
              <a:t> 4 Vi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'Reg 4 - Cell 4 Vi vs Vm'!$D$26:$D$46</c:f>
              <c:numCache>
                <c:formatCode>0.00</c:formatCode>
                <c:ptCount val="21"/>
                <c:pt idx="0">
                  <c:v>0.20599999999999999</c:v>
                </c:pt>
                <c:pt idx="1">
                  <c:v>0.41399999999999998</c:v>
                </c:pt>
                <c:pt idx="2">
                  <c:v>0.76700000000000002</c:v>
                </c:pt>
                <c:pt idx="3">
                  <c:v>2.6930000000000001</c:v>
                </c:pt>
                <c:pt idx="4">
                  <c:v>2.79</c:v>
                </c:pt>
                <c:pt idx="5">
                  <c:v>0.57099999999999995</c:v>
                </c:pt>
                <c:pt idx="6">
                  <c:v>0.10100000000000001</c:v>
                </c:pt>
                <c:pt idx="7">
                  <c:v>1.66</c:v>
                </c:pt>
                <c:pt idx="8">
                  <c:v>0.64</c:v>
                </c:pt>
                <c:pt idx="9">
                  <c:v>1.1319999999999999</c:v>
                </c:pt>
                <c:pt idx="10">
                  <c:v>3.1829999999999998</c:v>
                </c:pt>
                <c:pt idx="11">
                  <c:v>0.29699999999999999</c:v>
                </c:pt>
                <c:pt idx="12">
                  <c:v>0.1</c:v>
                </c:pt>
                <c:pt idx="13">
                  <c:v>0.29399999999999998</c:v>
                </c:pt>
                <c:pt idx="14">
                  <c:v>0.45700000000000002</c:v>
                </c:pt>
                <c:pt idx="15">
                  <c:v>2.2829999999999999</c:v>
                </c:pt>
                <c:pt idx="16">
                  <c:v>1.8979999999999999</c:v>
                </c:pt>
                <c:pt idx="17">
                  <c:v>0.22600000000000001</c:v>
                </c:pt>
                <c:pt idx="18">
                  <c:v>3.8899999999999997E-2</c:v>
                </c:pt>
                <c:pt idx="19">
                  <c:v>4.6399999999999997E-2</c:v>
                </c:pt>
                <c:pt idx="20">
                  <c:v>0.44400000000000001</c:v>
                </c:pt>
              </c:numCache>
            </c:numRef>
          </c:xVal>
          <c:yVal>
            <c:numRef>
              <c:f>'Reg 4 - Cell 4 Vi vs Vm'!$C$26:$C$46</c:f>
              <c:numCache>
                <c:formatCode>General</c:formatCode>
                <c:ptCount val="21"/>
                <c:pt idx="0">
                  <c:v>-3.2311502953541738E-3</c:v>
                </c:pt>
                <c:pt idx="1">
                  <c:v>-1.7747180218284808E-2</c:v>
                </c:pt>
                <c:pt idx="2">
                  <c:v>-9.237351771914537E-3</c:v>
                </c:pt>
                <c:pt idx="3">
                  <c:v>9.9916314407837881E-2</c:v>
                </c:pt>
                <c:pt idx="4">
                  <c:v>-0.12516655321190218</c:v>
                </c:pt>
                <c:pt idx="5">
                  <c:v>-1.8005441825011237E-2</c:v>
                </c:pt>
                <c:pt idx="6">
                  <c:v>-8.4241279028409582E-3</c:v>
                </c:pt>
                <c:pt idx="7">
                  <c:v>5.3167619427656021E-2</c:v>
                </c:pt>
                <c:pt idx="8">
                  <c:v>-2.182739695086866E-3</c:v>
                </c:pt>
                <c:pt idx="9">
                  <c:v>2.7659931984131747E-2</c:v>
                </c:pt>
                <c:pt idx="10">
                  <c:v>3.5565914346868954E-2</c:v>
                </c:pt>
                <c:pt idx="11">
                  <c:v>2.2604673312807938E-2</c:v>
                </c:pt>
                <c:pt idx="12">
                  <c:v>5.2134416833467395E-3</c:v>
                </c:pt>
                <c:pt idx="13">
                  <c:v>1.4087341476442611E-2</c:v>
                </c:pt>
                <c:pt idx="14">
                  <c:v>1.642511961166665E-2</c:v>
                </c:pt>
                <c:pt idx="15">
                  <c:v>-4.3153567118032088E-2</c:v>
                </c:pt>
                <c:pt idx="16">
                  <c:v>-1.9908536967157886E-2</c:v>
                </c:pt>
                <c:pt idx="17">
                  <c:v>-4.4515528284515216E-2</c:v>
                </c:pt>
                <c:pt idx="18">
                  <c:v>-1.2954660184589094E-2</c:v>
                </c:pt>
                <c:pt idx="19">
                  <c:v>2.5882035136796419E-2</c:v>
                </c:pt>
                <c:pt idx="20">
                  <c:v>4.0044460871347387E-3</c:v>
                </c:pt>
              </c:numCache>
            </c:numRef>
          </c:yVal>
          <c:smooth val="0"/>
        </c:ser>
        <c:dLbls>
          <c:showLegendKey val="0"/>
          <c:showVal val="0"/>
          <c:showCatName val="0"/>
          <c:showSerName val="0"/>
          <c:showPercent val="0"/>
          <c:showBubbleSize val="0"/>
        </c:dLbls>
        <c:axId val="574156648"/>
        <c:axId val="574152336"/>
      </c:scatterChart>
      <c:valAx>
        <c:axId val="574156648"/>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Cell 4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2336"/>
        <c:crosses val="autoZero"/>
        <c:crossBetween val="midCat"/>
      </c:valAx>
      <c:valAx>
        <c:axId val="57415233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6648"/>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Meas Date</a:t>
            </a:r>
            <a:r>
              <a:rPr lang="en-US" baseline="0"/>
              <a:t>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'Reg 4 - Cell 4 Vi vs Vm'!$E$26:$E$46</c:f>
              <c:numCache>
                <c:formatCode>m/d/yyyy</c:formatCode>
                <c:ptCount val="21"/>
                <c:pt idx="0">
                  <c:v>40879</c:v>
                </c:pt>
                <c:pt idx="1">
                  <c:v>40947</c:v>
                </c:pt>
                <c:pt idx="2">
                  <c:v>40966</c:v>
                </c:pt>
                <c:pt idx="3">
                  <c:v>40985</c:v>
                </c:pt>
                <c:pt idx="4">
                  <c:v>41031</c:v>
                </c:pt>
                <c:pt idx="5">
                  <c:v>41096</c:v>
                </c:pt>
                <c:pt idx="6">
                  <c:v>41192</c:v>
                </c:pt>
                <c:pt idx="7">
                  <c:v>41248</c:v>
                </c:pt>
                <c:pt idx="8">
                  <c:v>41309</c:v>
                </c:pt>
                <c:pt idx="9">
                  <c:v>41361</c:v>
                </c:pt>
                <c:pt idx="10">
                  <c:v>41372</c:v>
                </c:pt>
                <c:pt idx="11">
                  <c:v>41456</c:v>
                </c:pt>
                <c:pt idx="12">
                  <c:v>41568</c:v>
                </c:pt>
                <c:pt idx="13">
                  <c:v>41639</c:v>
                </c:pt>
                <c:pt idx="14">
                  <c:v>41696</c:v>
                </c:pt>
                <c:pt idx="15">
                  <c:v>41766</c:v>
                </c:pt>
                <c:pt idx="16">
                  <c:v>41778</c:v>
                </c:pt>
                <c:pt idx="17">
                  <c:v>41836</c:v>
                </c:pt>
                <c:pt idx="18">
                  <c:v>41877</c:v>
                </c:pt>
                <c:pt idx="19">
                  <c:v>41913</c:v>
                </c:pt>
                <c:pt idx="20">
                  <c:v>42003</c:v>
                </c:pt>
              </c:numCache>
            </c:numRef>
          </c:xVal>
          <c:yVal>
            <c:numRef>
              <c:f>'Reg 4 - Cell 4 Vi vs Vm'!$C$26:$C$46</c:f>
              <c:numCache>
                <c:formatCode>General</c:formatCode>
                <c:ptCount val="21"/>
                <c:pt idx="0">
                  <c:v>-3.2311502953541738E-3</c:v>
                </c:pt>
                <c:pt idx="1">
                  <c:v>-1.7747180218284808E-2</c:v>
                </c:pt>
                <c:pt idx="2">
                  <c:v>-9.237351771914537E-3</c:v>
                </c:pt>
                <c:pt idx="3">
                  <c:v>9.9916314407837881E-2</c:v>
                </c:pt>
                <c:pt idx="4">
                  <c:v>-0.12516655321190218</c:v>
                </c:pt>
                <c:pt idx="5">
                  <c:v>-1.8005441825011237E-2</c:v>
                </c:pt>
                <c:pt idx="6">
                  <c:v>-8.4241279028409582E-3</c:v>
                </c:pt>
                <c:pt idx="7">
                  <c:v>5.3167619427656021E-2</c:v>
                </c:pt>
                <c:pt idx="8">
                  <c:v>-2.182739695086866E-3</c:v>
                </c:pt>
                <c:pt idx="9">
                  <c:v>2.7659931984131747E-2</c:v>
                </c:pt>
                <c:pt idx="10">
                  <c:v>3.5565914346868954E-2</c:v>
                </c:pt>
                <c:pt idx="11">
                  <c:v>2.2604673312807938E-2</c:v>
                </c:pt>
                <c:pt idx="12">
                  <c:v>5.2134416833467395E-3</c:v>
                </c:pt>
                <c:pt idx="13">
                  <c:v>1.4087341476442611E-2</c:v>
                </c:pt>
                <c:pt idx="14">
                  <c:v>1.642511961166665E-2</c:v>
                </c:pt>
                <c:pt idx="15">
                  <c:v>-4.3153567118032088E-2</c:v>
                </c:pt>
                <c:pt idx="16">
                  <c:v>-1.9908536967157886E-2</c:v>
                </c:pt>
                <c:pt idx="17">
                  <c:v>-4.4515528284515216E-2</c:v>
                </c:pt>
                <c:pt idx="18">
                  <c:v>-1.2954660184589094E-2</c:v>
                </c:pt>
                <c:pt idx="19">
                  <c:v>2.5882035136796419E-2</c:v>
                </c:pt>
                <c:pt idx="20">
                  <c:v>4.0044460871347387E-3</c:v>
                </c:pt>
              </c:numCache>
            </c:numRef>
          </c:yVal>
          <c:smooth val="0"/>
        </c:ser>
        <c:dLbls>
          <c:showLegendKey val="0"/>
          <c:showVal val="0"/>
          <c:showCatName val="0"/>
          <c:showSerName val="0"/>
          <c:showPercent val="0"/>
          <c:showBubbleSize val="0"/>
        </c:dLbls>
        <c:axId val="574153904"/>
        <c:axId val="574154688"/>
      </c:scatterChart>
      <c:valAx>
        <c:axId val="57415390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4688"/>
        <c:crosses val="autoZero"/>
        <c:crossBetween val="midCat"/>
      </c:valAx>
      <c:valAx>
        <c:axId val="57415468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3904"/>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 Fit Plot: Cell</a:t>
            </a:r>
            <a:r>
              <a:rPr lang="en-US" baseline="0"/>
              <a:t> 5 Vi vs Vm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Rating Line Fit</c:v>
          </c:tx>
          <c:spPr>
            <a:ln w="9525" cap="rnd">
              <a:solidFill>
                <a:schemeClr val="tx1"/>
              </a:solidFill>
              <a:round/>
            </a:ln>
            <a:effectLst/>
          </c:spPr>
          <c:marker>
            <c:symbol val="none"/>
          </c:marker>
          <c:xVal>
            <c:numRef>
              <c:f>'Reg 5 - Cell 5 Vi vs Vm'!$D$26:$D$46</c:f>
              <c:numCache>
                <c:formatCode>0.00</c:formatCode>
                <c:ptCount val="21"/>
                <c:pt idx="0">
                  <c:v>0.217</c:v>
                </c:pt>
                <c:pt idx="1">
                  <c:v>0.41099999999999998</c:v>
                </c:pt>
                <c:pt idx="2">
                  <c:v>0.74099999999999999</c:v>
                </c:pt>
                <c:pt idx="3">
                  <c:v>2.625</c:v>
                </c:pt>
                <c:pt idx="4">
                  <c:v>2.73</c:v>
                </c:pt>
                <c:pt idx="5">
                  <c:v>0.57199999999999995</c:v>
                </c:pt>
                <c:pt idx="6">
                  <c:v>0.10299999999999999</c:v>
                </c:pt>
                <c:pt idx="7">
                  <c:v>1.6</c:v>
                </c:pt>
                <c:pt idx="8">
                  <c:v>0.67</c:v>
                </c:pt>
                <c:pt idx="9">
                  <c:v>1.107</c:v>
                </c:pt>
                <c:pt idx="10">
                  <c:v>3.117</c:v>
                </c:pt>
                <c:pt idx="11">
                  <c:v>0.31900000000000001</c:v>
                </c:pt>
                <c:pt idx="12">
                  <c:v>9.1999999999999998E-2</c:v>
                </c:pt>
                <c:pt idx="13">
                  <c:v>0.25700000000000001</c:v>
                </c:pt>
                <c:pt idx="14">
                  <c:v>0.1101</c:v>
                </c:pt>
                <c:pt idx="15">
                  <c:v>2.2320000000000002</c:v>
                </c:pt>
                <c:pt idx="16">
                  <c:v>1.885</c:v>
                </c:pt>
                <c:pt idx="17">
                  <c:v>0.253</c:v>
                </c:pt>
                <c:pt idx="18">
                  <c:v>3.0700000000000002E-2</c:v>
                </c:pt>
                <c:pt idx="19">
                  <c:v>2.1499999999999998E-2</c:v>
                </c:pt>
                <c:pt idx="20">
                  <c:v>0.1225</c:v>
                </c:pt>
              </c:numCache>
            </c:numRef>
          </c:xVal>
          <c:yVal>
            <c:numRef>
              <c:f>'Reg 5 - Cell 5 Vi vs Vm'!$B$26:$B$46</c:f>
              <c:numCache>
                <c:formatCode>General</c:formatCode>
                <c:ptCount val="21"/>
                <c:pt idx="0">
                  <c:v>0.22072209500995091</c:v>
                </c:pt>
                <c:pt idx="1">
                  <c:v>0.36000528796270093</c:v>
                </c:pt>
                <c:pt idx="2">
                  <c:v>0.5969303069029458</c:v>
                </c:pt>
                <c:pt idx="3">
                  <c:v>1.9495567786708892</c:v>
                </c:pt>
                <c:pt idx="4">
                  <c:v>2.0249420119700581</c:v>
                </c:pt>
                <c:pt idx="5">
                  <c:v>0.47559597902142642</c:v>
                </c:pt>
                <c:pt idx="6">
                  <c:v>0.13887527028513907</c:v>
                </c:pt>
                <c:pt idx="7">
                  <c:v>1.2136533107504317</c:v>
                </c:pt>
                <c:pt idx="8">
                  <c:v>0.54595553010065068</c:v>
                </c:pt>
                <c:pt idx="9">
                  <c:v>0.85970169154576281</c:v>
                </c:pt>
                <c:pt idx="10">
                  <c:v>2.3027904432727087</c:v>
                </c:pt>
                <c:pt idx="11">
                  <c:v>0.29395346450057203</c:v>
                </c:pt>
                <c:pt idx="12">
                  <c:v>0.13097776965379757</c:v>
                </c:pt>
                <c:pt idx="13">
                  <c:v>0.24944027912392</c:v>
                </c:pt>
                <c:pt idx="14">
                  <c:v>0.14397274796536857</c:v>
                </c:pt>
                <c:pt idx="15">
                  <c:v>1.6674006197511433</c:v>
                </c:pt>
                <c:pt idx="16">
                  <c:v>1.4182703725624612</c:v>
                </c:pt>
                <c:pt idx="17">
                  <c:v>0.24656846071252309</c:v>
                </c:pt>
                <c:pt idx="18">
                  <c:v>8.6967152499139957E-2</c:v>
                </c:pt>
                <c:pt idx="19">
                  <c:v>8.0361970152927065E-2</c:v>
                </c:pt>
                <c:pt idx="20">
                  <c:v>0.15287538504069897</c:v>
                </c:pt>
              </c:numCache>
            </c:numRef>
          </c:yVal>
          <c:smooth val="0"/>
        </c:ser>
        <c:ser>
          <c:idx val="1"/>
          <c:order val="1"/>
          <c:tx>
            <c:v>Measurements</c:v>
          </c:tx>
          <c:spPr>
            <a:ln w="25400" cap="rnd">
              <a:noFill/>
              <a:round/>
            </a:ln>
            <a:effectLst/>
          </c:spPr>
          <c:marker>
            <c:symbol val="circle"/>
            <c:size val="5"/>
            <c:spPr>
              <a:solidFill>
                <a:schemeClr val="accent2"/>
              </a:solidFill>
              <a:ln w="9525">
                <a:solidFill>
                  <a:schemeClr val="accent2"/>
                </a:solidFill>
              </a:ln>
              <a:effectLst/>
            </c:spPr>
          </c:marker>
          <c:xVal>
            <c:numRef>
              <c:f>'Reg 5 - Cell 5 Vi vs Vm'!$D$26:$D$46</c:f>
              <c:numCache>
                <c:formatCode>0.00</c:formatCode>
                <c:ptCount val="21"/>
                <c:pt idx="0">
                  <c:v>0.217</c:v>
                </c:pt>
                <c:pt idx="1">
                  <c:v>0.41099999999999998</c:v>
                </c:pt>
                <c:pt idx="2">
                  <c:v>0.74099999999999999</c:v>
                </c:pt>
                <c:pt idx="3">
                  <c:v>2.625</c:v>
                </c:pt>
                <c:pt idx="4">
                  <c:v>2.73</c:v>
                </c:pt>
                <c:pt idx="5">
                  <c:v>0.57199999999999995</c:v>
                </c:pt>
                <c:pt idx="6">
                  <c:v>0.10299999999999999</c:v>
                </c:pt>
                <c:pt idx="7">
                  <c:v>1.6</c:v>
                </c:pt>
                <c:pt idx="8">
                  <c:v>0.67</c:v>
                </c:pt>
                <c:pt idx="9">
                  <c:v>1.107</c:v>
                </c:pt>
                <c:pt idx="10">
                  <c:v>3.117</c:v>
                </c:pt>
                <c:pt idx="11">
                  <c:v>0.31900000000000001</c:v>
                </c:pt>
                <c:pt idx="12">
                  <c:v>9.1999999999999998E-2</c:v>
                </c:pt>
                <c:pt idx="13">
                  <c:v>0.25700000000000001</c:v>
                </c:pt>
                <c:pt idx="14">
                  <c:v>0.1101</c:v>
                </c:pt>
                <c:pt idx="15">
                  <c:v>2.2320000000000002</c:v>
                </c:pt>
                <c:pt idx="16">
                  <c:v>1.885</c:v>
                </c:pt>
                <c:pt idx="17">
                  <c:v>0.253</c:v>
                </c:pt>
                <c:pt idx="18">
                  <c:v>3.0700000000000002E-2</c:v>
                </c:pt>
                <c:pt idx="19">
                  <c:v>2.1499999999999998E-2</c:v>
                </c:pt>
                <c:pt idx="20">
                  <c:v>0.1225</c:v>
                </c:pt>
              </c:numCache>
            </c:numRef>
          </c:xVal>
          <c:yVal>
            <c:numRef>
              <c:f>'Reg 5 - Cell 5 Vi vs Vm'!$F$26:$F$46</c:f>
              <c:numCache>
                <c:formatCode>General</c:formatCode>
                <c:ptCount val="21"/>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4.2494022597137839E-2</c:v>
                </c:pt>
                <c:pt idx="19">
                  <c:v>8.673439625184598E-2</c:v>
                </c:pt>
                <c:pt idx="20">
                  <c:v>0.3513238079127281</c:v>
                </c:pt>
              </c:numCache>
            </c:numRef>
          </c:yVal>
          <c:smooth val="0"/>
        </c:ser>
        <c:dLbls>
          <c:showLegendKey val="0"/>
          <c:showVal val="0"/>
          <c:showCatName val="0"/>
          <c:showSerName val="0"/>
          <c:showPercent val="0"/>
          <c:showBubbleSize val="0"/>
        </c:dLbls>
        <c:axId val="574151160"/>
        <c:axId val="574155864"/>
      </c:scatterChart>
      <c:valAx>
        <c:axId val="57415116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Cell 5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5864"/>
        <c:crosses val="autoZero"/>
        <c:crossBetween val="midCat"/>
      </c:valAx>
      <c:valAx>
        <c:axId val="57415586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Vm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1160"/>
        <c:crosses val="autoZero"/>
        <c:crossBetween val="midCat"/>
      </c:valAx>
      <c:spPr>
        <a:noFill/>
        <a:ln>
          <a:solidFill>
            <a:schemeClr val="tx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Cell</a:t>
            </a:r>
            <a:r>
              <a:rPr lang="en-US" baseline="0"/>
              <a:t> 5 Vi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'Reg 5 - Cell 5 Vi vs Vm'!$D$26:$D$46</c:f>
              <c:numCache>
                <c:formatCode>0.00</c:formatCode>
                <c:ptCount val="21"/>
                <c:pt idx="0">
                  <c:v>0.217</c:v>
                </c:pt>
                <c:pt idx="1">
                  <c:v>0.41099999999999998</c:v>
                </c:pt>
                <c:pt idx="2">
                  <c:v>0.74099999999999999</c:v>
                </c:pt>
                <c:pt idx="3">
                  <c:v>2.625</c:v>
                </c:pt>
                <c:pt idx="4">
                  <c:v>2.73</c:v>
                </c:pt>
                <c:pt idx="5">
                  <c:v>0.57199999999999995</c:v>
                </c:pt>
                <c:pt idx="6">
                  <c:v>0.10299999999999999</c:v>
                </c:pt>
                <c:pt idx="7">
                  <c:v>1.6</c:v>
                </c:pt>
                <c:pt idx="8">
                  <c:v>0.67</c:v>
                </c:pt>
                <c:pt idx="9">
                  <c:v>1.107</c:v>
                </c:pt>
                <c:pt idx="10">
                  <c:v>3.117</c:v>
                </c:pt>
                <c:pt idx="11">
                  <c:v>0.31900000000000001</c:v>
                </c:pt>
                <c:pt idx="12">
                  <c:v>9.1999999999999998E-2</c:v>
                </c:pt>
                <c:pt idx="13">
                  <c:v>0.25700000000000001</c:v>
                </c:pt>
                <c:pt idx="14">
                  <c:v>0.1101</c:v>
                </c:pt>
                <c:pt idx="15">
                  <c:v>2.2320000000000002</c:v>
                </c:pt>
                <c:pt idx="16">
                  <c:v>1.885</c:v>
                </c:pt>
                <c:pt idx="17">
                  <c:v>0.253</c:v>
                </c:pt>
                <c:pt idx="18">
                  <c:v>3.0700000000000002E-2</c:v>
                </c:pt>
                <c:pt idx="19">
                  <c:v>2.1499999999999998E-2</c:v>
                </c:pt>
                <c:pt idx="20">
                  <c:v>0.1225</c:v>
                </c:pt>
              </c:numCache>
            </c:numRef>
          </c:xVal>
          <c:yVal>
            <c:numRef>
              <c:f>'Reg 5 - Cell 5 Vi vs Vm'!$C$26:$C$46</c:f>
              <c:numCache>
                <c:formatCode>General</c:formatCode>
                <c:ptCount val="21"/>
                <c:pt idx="0">
                  <c:v>-4.8110609257149911E-2</c:v>
                </c:pt>
                <c:pt idx="1">
                  <c:v>-5.2047819688682939E-2</c:v>
                </c:pt>
                <c:pt idx="2">
                  <c:v>-2.6129883294172318E-2</c:v>
                </c:pt>
                <c:pt idx="3">
                  <c:v>0.11806190711488873</c:v>
                </c:pt>
                <c:pt idx="4">
                  <c:v>-0.11251862069304774</c:v>
                </c:pt>
                <c:pt idx="5">
                  <c:v>-5.4779772576581121E-2</c:v>
                </c:pt>
                <c:pt idx="6">
                  <c:v>-4.7108258806341702E-2</c:v>
                </c:pt>
                <c:pt idx="7">
                  <c:v>6.295005094552697E-2</c:v>
                </c:pt>
                <c:pt idx="8">
                  <c:v>-5.9602780859312754E-2</c:v>
                </c:pt>
                <c:pt idx="9">
                  <c:v>1.0975028040758339E-2</c:v>
                </c:pt>
                <c:pt idx="10">
                  <c:v>5.3518160229178768E-2</c:v>
                </c:pt>
                <c:pt idx="11">
                  <c:v>-2.9941524695294319E-2</c:v>
                </c:pt>
                <c:pt idx="12">
                  <c:v>-2.6293679033255524E-2</c:v>
                </c:pt>
                <c:pt idx="13">
                  <c:v>3.8928575116633224E-3</c:v>
                </c:pt>
                <c:pt idx="14">
                  <c:v>0.22913810924965067</c:v>
                </c:pt>
                <c:pt idx="15">
                  <c:v>-3.825289771287288E-2</c:v>
                </c:pt>
                <c:pt idx="16">
                  <c:v>-4.3266441483878149E-2</c:v>
                </c:pt>
                <c:pt idx="17">
                  <c:v>-0.10083154406002279</c:v>
                </c:pt>
                <c:pt idx="18">
                  <c:v>-4.4473129902002119E-2</c:v>
                </c:pt>
                <c:pt idx="19">
                  <c:v>6.3724260989189152E-3</c:v>
                </c:pt>
                <c:pt idx="20">
                  <c:v>0.19844842287202913</c:v>
                </c:pt>
              </c:numCache>
            </c:numRef>
          </c:yVal>
          <c:smooth val="0"/>
        </c:ser>
        <c:dLbls>
          <c:showLegendKey val="0"/>
          <c:showVal val="0"/>
          <c:showCatName val="0"/>
          <c:showSerName val="0"/>
          <c:showPercent val="0"/>
          <c:showBubbleSize val="0"/>
        </c:dLbls>
        <c:axId val="574151552"/>
        <c:axId val="574150376"/>
      </c:scatterChart>
      <c:valAx>
        <c:axId val="574151552"/>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Cell 5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0376"/>
        <c:crosses val="autoZero"/>
        <c:crossBetween val="midCat"/>
      </c:valAx>
      <c:valAx>
        <c:axId val="57415037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1552"/>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Meas Date</a:t>
            </a:r>
            <a:r>
              <a:rPr lang="en-US" baseline="0"/>
              <a:t>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'Reg 5 - Cell 5 Vi vs Vm'!$E$26:$E$46</c:f>
              <c:numCache>
                <c:formatCode>m/d/yyyy</c:formatCode>
                <c:ptCount val="21"/>
                <c:pt idx="0">
                  <c:v>40879</c:v>
                </c:pt>
                <c:pt idx="1">
                  <c:v>40947</c:v>
                </c:pt>
                <c:pt idx="2">
                  <c:v>40966</c:v>
                </c:pt>
                <c:pt idx="3">
                  <c:v>40985</c:v>
                </c:pt>
                <c:pt idx="4">
                  <c:v>41031</c:v>
                </c:pt>
                <c:pt idx="5">
                  <c:v>41096</c:v>
                </c:pt>
                <c:pt idx="6">
                  <c:v>41192</c:v>
                </c:pt>
                <c:pt idx="7">
                  <c:v>41248</c:v>
                </c:pt>
                <c:pt idx="8">
                  <c:v>41309</c:v>
                </c:pt>
                <c:pt idx="9">
                  <c:v>41361</c:v>
                </c:pt>
                <c:pt idx="10">
                  <c:v>41372</c:v>
                </c:pt>
                <c:pt idx="11">
                  <c:v>41456</c:v>
                </c:pt>
                <c:pt idx="12">
                  <c:v>41568</c:v>
                </c:pt>
                <c:pt idx="13">
                  <c:v>41639</c:v>
                </c:pt>
                <c:pt idx="14">
                  <c:v>41696</c:v>
                </c:pt>
                <c:pt idx="15">
                  <c:v>41766</c:v>
                </c:pt>
                <c:pt idx="16">
                  <c:v>41778</c:v>
                </c:pt>
                <c:pt idx="17">
                  <c:v>41836</c:v>
                </c:pt>
                <c:pt idx="18">
                  <c:v>41877</c:v>
                </c:pt>
                <c:pt idx="19">
                  <c:v>41913</c:v>
                </c:pt>
                <c:pt idx="20">
                  <c:v>42003</c:v>
                </c:pt>
              </c:numCache>
            </c:numRef>
          </c:xVal>
          <c:yVal>
            <c:numRef>
              <c:f>'Reg 5 - Cell 5 Vi vs Vm'!$C$26:$C$46</c:f>
              <c:numCache>
                <c:formatCode>General</c:formatCode>
                <c:ptCount val="21"/>
                <c:pt idx="0">
                  <c:v>-4.8110609257149911E-2</c:v>
                </c:pt>
                <c:pt idx="1">
                  <c:v>-5.2047819688682939E-2</c:v>
                </c:pt>
                <c:pt idx="2">
                  <c:v>-2.6129883294172318E-2</c:v>
                </c:pt>
                <c:pt idx="3">
                  <c:v>0.11806190711488873</c:v>
                </c:pt>
                <c:pt idx="4">
                  <c:v>-0.11251862069304774</c:v>
                </c:pt>
                <c:pt idx="5">
                  <c:v>-5.4779772576581121E-2</c:v>
                </c:pt>
                <c:pt idx="6">
                  <c:v>-4.7108258806341702E-2</c:v>
                </c:pt>
                <c:pt idx="7">
                  <c:v>6.295005094552697E-2</c:v>
                </c:pt>
                <c:pt idx="8">
                  <c:v>-5.9602780859312754E-2</c:v>
                </c:pt>
                <c:pt idx="9">
                  <c:v>1.0975028040758339E-2</c:v>
                </c:pt>
                <c:pt idx="10">
                  <c:v>5.3518160229178768E-2</c:v>
                </c:pt>
                <c:pt idx="11">
                  <c:v>-2.9941524695294319E-2</c:v>
                </c:pt>
                <c:pt idx="12">
                  <c:v>-2.6293679033255524E-2</c:v>
                </c:pt>
                <c:pt idx="13">
                  <c:v>3.8928575116633224E-3</c:v>
                </c:pt>
                <c:pt idx="14">
                  <c:v>0.22913810924965067</c:v>
                </c:pt>
                <c:pt idx="15">
                  <c:v>-3.825289771287288E-2</c:v>
                </c:pt>
                <c:pt idx="16">
                  <c:v>-4.3266441483878149E-2</c:v>
                </c:pt>
                <c:pt idx="17">
                  <c:v>-0.10083154406002279</c:v>
                </c:pt>
                <c:pt idx="18">
                  <c:v>-4.4473129902002119E-2</c:v>
                </c:pt>
                <c:pt idx="19">
                  <c:v>6.3724260989189152E-3</c:v>
                </c:pt>
                <c:pt idx="20">
                  <c:v>0.19844842287202913</c:v>
                </c:pt>
              </c:numCache>
            </c:numRef>
          </c:yVal>
          <c:smooth val="0"/>
        </c:ser>
        <c:dLbls>
          <c:showLegendKey val="0"/>
          <c:showVal val="0"/>
          <c:showCatName val="0"/>
          <c:showSerName val="0"/>
          <c:showPercent val="0"/>
          <c:showBubbleSize val="0"/>
        </c:dLbls>
        <c:axId val="574151944"/>
        <c:axId val="574152728"/>
      </c:scatterChart>
      <c:valAx>
        <c:axId val="57415194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2728"/>
        <c:crosses val="autoZero"/>
        <c:crossBetween val="midCat"/>
      </c:valAx>
      <c:valAx>
        <c:axId val="57415272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151944"/>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 Fit Plot: Range</a:t>
            </a:r>
            <a:r>
              <a:rPr lang="en-US" baseline="0"/>
              <a:t> Avg Vi vs Vm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Rating Line Fit</c:v>
          </c:tx>
          <c:spPr>
            <a:ln w="9525" cap="rnd">
              <a:solidFill>
                <a:schemeClr val="tx1"/>
              </a:solidFill>
              <a:round/>
            </a:ln>
            <a:effectLst/>
          </c:spPr>
          <c:marker>
            <c:symbol val="none"/>
          </c:marker>
          <c:xVal>
            <c:numRef>
              <c:f>'Reg 6 - RA Cell vs Vm'!$D$26:$D$46</c:f>
              <c:numCache>
                <c:formatCode>0.00</c:formatCode>
                <c:ptCount val="21"/>
                <c:pt idx="0">
                  <c:v>0.2</c:v>
                </c:pt>
                <c:pt idx="1">
                  <c:v>0.39300000000000002</c:v>
                </c:pt>
                <c:pt idx="2">
                  <c:v>0.754</c:v>
                </c:pt>
                <c:pt idx="3">
                  <c:v>2.8170000000000002</c:v>
                </c:pt>
                <c:pt idx="4">
                  <c:v>2.89</c:v>
                </c:pt>
                <c:pt idx="5">
                  <c:v>0.57699999999999996</c:v>
                </c:pt>
                <c:pt idx="6">
                  <c:v>9.8000000000000004E-2</c:v>
                </c:pt>
                <c:pt idx="7">
                  <c:v>1.73</c:v>
                </c:pt>
                <c:pt idx="8">
                  <c:v>0.63</c:v>
                </c:pt>
                <c:pt idx="9">
                  <c:v>1.1859999999999999</c:v>
                </c:pt>
                <c:pt idx="10">
                  <c:v>3.3109999999999999</c:v>
                </c:pt>
                <c:pt idx="11">
                  <c:v>0.246</c:v>
                </c:pt>
                <c:pt idx="12">
                  <c:v>0.109</c:v>
                </c:pt>
                <c:pt idx="13">
                  <c:v>0.25800000000000001</c:v>
                </c:pt>
                <c:pt idx="14">
                  <c:v>0.45200000000000001</c:v>
                </c:pt>
                <c:pt idx="15">
                  <c:v>2.3039999999999998</c:v>
                </c:pt>
                <c:pt idx="16">
                  <c:v>1.907</c:v>
                </c:pt>
                <c:pt idx="17">
                  <c:v>0.22800000000000001</c:v>
                </c:pt>
                <c:pt idx="18">
                  <c:v>2.3E-2</c:v>
                </c:pt>
                <c:pt idx="19">
                  <c:v>5.2999999999999999E-2</c:v>
                </c:pt>
                <c:pt idx="20">
                  <c:v>0.46200000000000002</c:v>
                </c:pt>
              </c:numCache>
            </c:numRef>
          </c:xVal>
          <c:yVal>
            <c:numRef>
              <c:f>'Reg 6 - RA Cell vs Vm'!$B$26:$B$46</c:f>
              <c:numCache>
                <c:formatCode>General</c:formatCode>
                <c:ptCount val="21"/>
                <c:pt idx="0">
                  <c:v>0.18048864061644418</c:v>
                </c:pt>
                <c:pt idx="1">
                  <c:v>0.31405732253636187</c:v>
                </c:pt>
                <c:pt idx="2">
                  <c:v>0.56389304364045667</c:v>
                </c:pt>
                <c:pt idx="3">
                  <c:v>1.9916246021937738</c:v>
                </c:pt>
                <c:pt idx="4">
                  <c:v>2.0421453989821368</c:v>
                </c:pt>
                <c:pt idx="5">
                  <c:v>0.44139741307141289</c:v>
                </c:pt>
                <c:pt idx="6">
                  <c:v>0.10989793825462238</c:v>
                </c:pt>
                <c:pt idx="7">
                  <c:v>1.2393491760437709</c:v>
                </c:pt>
                <c:pt idx="8">
                  <c:v>0.47807689567118311</c:v>
                </c:pt>
                <c:pt idx="9">
                  <c:v>0.86286543011405481</c:v>
                </c:pt>
                <c:pt idx="10">
                  <c:v>2.3335050626520091</c:v>
                </c:pt>
                <c:pt idx="11">
                  <c:v>0.21232366325020693</c:v>
                </c:pt>
                <c:pt idx="12">
                  <c:v>0.11751066105834825</c:v>
                </c:pt>
                <c:pt idx="13">
                  <c:v>0.22062845176336243</c:v>
                </c:pt>
                <c:pt idx="14">
                  <c:v>0.3548891993927098</c:v>
                </c:pt>
                <c:pt idx="15">
                  <c:v>1.6365948932563761</c:v>
                </c:pt>
                <c:pt idx="16">
                  <c:v>1.3618448066128148</c:v>
                </c:pt>
                <c:pt idx="17">
                  <c:v>0.19986648048047367</c:v>
                </c:pt>
                <c:pt idx="18">
                  <c:v>5.7993010047400463E-2</c:v>
                </c:pt>
                <c:pt idx="19">
                  <c:v>7.8754981330289228E-2</c:v>
                </c:pt>
                <c:pt idx="20">
                  <c:v>0.36180985648700603</c:v>
                </c:pt>
              </c:numCache>
            </c:numRef>
          </c:yVal>
          <c:smooth val="0"/>
        </c:ser>
        <c:ser>
          <c:idx val="1"/>
          <c:order val="1"/>
          <c:tx>
            <c:v>Measurements</c:v>
          </c:tx>
          <c:spPr>
            <a:ln w="25400" cap="rnd">
              <a:noFill/>
              <a:round/>
            </a:ln>
            <a:effectLst/>
          </c:spPr>
          <c:marker>
            <c:symbol val="circle"/>
            <c:size val="5"/>
            <c:spPr>
              <a:solidFill>
                <a:schemeClr val="accent2"/>
              </a:solidFill>
              <a:ln w="9525">
                <a:solidFill>
                  <a:schemeClr val="accent2"/>
                </a:solidFill>
              </a:ln>
              <a:effectLst/>
            </c:spPr>
          </c:marker>
          <c:xVal>
            <c:numRef>
              <c:f>'Reg 6 - RA Cell vs Vm'!$D$26:$D$46</c:f>
              <c:numCache>
                <c:formatCode>0.00</c:formatCode>
                <c:ptCount val="21"/>
                <c:pt idx="0">
                  <c:v>0.2</c:v>
                </c:pt>
                <c:pt idx="1">
                  <c:v>0.39300000000000002</c:v>
                </c:pt>
                <c:pt idx="2">
                  <c:v>0.754</c:v>
                </c:pt>
                <c:pt idx="3">
                  <c:v>2.8170000000000002</c:v>
                </c:pt>
                <c:pt idx="4">
                  <c:v>2.89</c:v>
                </c:pt>
                <c:pt idx="5">
                  <c:v>0.57699999999999996</c:v>
                </c:pt>
                <c:pt idx="6">
                  <c:v>9.8000000000000004E-2</c:v>
                </c:pt>
                <c:pt idx="7">
                  <c:v>1.73</c:v>
                </c:pt>
                <c:pt idx="8">
                  <c:v>0.63</c:v>
                </c:pt>
                <c:pt idx="9">
                  <c:v>1.1859999999999999</c:v>
                </c:pt>
                <c:pt idx="10">
                  <c:v>3.3109999999999999</c:v>
                </c:pt>
                <c:pt idx="11">
                  <c:v>0.246</c:v>
                </c:pt>
                <c:pt idx="12">
                  <c:v>0.109</c:v>
                </c:pt>
                <c:pt idx="13">
                  <c:v>0.25800000000000001</c:v>
                </c:pt>
                <c:pt idx="14">
                  <c:v>0.45200000000000001</c:v>
                </c:pt>
                <c:pt idx="15">
                  <c:v>2.3039999999999998</c:v>
                </c:pt>
                <c:pt idx="16">
                  <c:v>1.907</c:v>
                </c:pt>
                <c:pt idx="17">
                  <c:v>0.22800000000000001</c:v>
                </c:pt>
                <c:pt idx="18">
                  <c:v>2.3E-2</c:v>
                </c:pt>
                <c:pt idx="19">
                  <c:v>5.2999999999999999E-2</c:v>
                </c:pt>
                <c:pt idx="20">
                  <c:v>0.46200000000000002</c:v>
                </c:pt>
              </c:numCache>
            </c:numRef>
          </c:xVal>
          <c:yVal>
            <c:numRef>
              <c:f>'Reg 6 - RA Cell vs Vm'!$F$26:$F$46</c:f>
              <c:numCache>
                <c:formatCode>General</c:formatCode>
                <c:ptCount val="21"/>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4.2494022597137839E-2</c:v>
                </c:pt>
                <c:pt idx="19">
                  <c:v>8.673439625184598E-2</c:v>
                </c:pt>
                <c:pt idx="20">
                  <c:v>0.3513238079127281</c:v>
                </c:pt>
              </c:numCache>
            </c:numRef>
          </c:yVal>
          <c:smooth val="0"/>
        </c:ser>
        <c:dLbls>
          <c:showLegendKey val="0"/>
          <c:showVal val="0"/>
          <c:showCatName val="0"/>
          <c:showSerName val="0"/>
          <c:showPercent val="0"/>
          <c:showBubbleSize val="0"/>
        </c:dLbls>
        <c:axId val="381265360"/>
        <c:axId val="568990232"/>
      </c:scatterChart>
      <c:valAx>
        <c:axId val="38126536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Range Avg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990232"/>
        <c:crosses val="autoZero"/>
        <c:crossBetween val="midCat"/>
      </c:valAx>
      <c:valAx>
        <c:axId val="56899023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Vm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65360"/>
        <c:crosses val="autoZero"/>
        <c:crossBetween val="midCat"/>
      </c:valAx>
      <c:spPr>
        <a:noFill/>
        <a:ln>
          <a:solidFill>
            <a:schemeClr val="tx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Cell</a:t>
            </a:r>
            <a:r>
              <a:rPr lang="en-US" baseline="0"/>
              <a:t> 3 Vi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Measurements Used for Rating</c:v>
          </c:tx>
          <c:spPr>
            <a:ln w="28575" cap="rnd">
              <a:noFill/>
              <a:round/>
            </a:ln>
            <a:effectLst/>
          </c:spPr>
          <c:marker>
            <c:symbol val="circle"/>
            <c:size val="5"/>
            <c:spPr>
              <a:solidFill>
                <a:schemeClr val="tx2">
                  <a:lumMod val="60000"/>
                  <a:lumOff val="40000"/>
                </a:schemeClr>
              </a:solidFill>
              <a:ln w="9525">
                <a:noFill/>
              </a:ln>
              <a:effectLst/>
            </c:spPr>
          </c:marker>
          <c:xVal>
            <c:numRef>
              <c:f>'Rating No. 5'!$D$26:$D$46</c:f>
              <c:numCache>
                <c:formatCode>0.00</c:formatCode>
                <c:ptCount val="21"/>
                <c:pt idx="0">
                  <c:v>0.20100000000000001</c:v>
                </c:pt>
                <c:pt idx="1">
                  <c:v>0.432</c:v>
                </c:pt>
                <c:pt idx="2">
                  <c:v>0.78500000000000003</c:v>
                </c:pt>
                <c:pt idx="3">
                  <c:v>2.8010000000000002</c:v>
                </c:pt>
                <c:pt idx="4">
                  <c:v>2.88</c:v>
                </c:pt>
                <c:pt idx="5">
                  <c:v>0.59499999999999997</c:v>
                </c:pt>
                <c:pt idx="6">
                  <c:v>9.4E-2</c:v>
                </c:pt>
                <c:pt idx="7">
                  <c:v>1.73</c:v>
                </c:pt>
                <c:pt idx="8">
                  <c:v>0.65</c:v>
                </c:pt>
                <c:pt idx="9">
                  <c:v>1.177</c:v>
                </c:pt>
                <c:pt idx="10">
                  <c:v>3.2490000000000001</c:v>
                </c:pt>
                <c:pt idx="11">
                  <c:v>0.24099999999999999</c:v>
                </c:pt>
                <c:pt idx="12">
                  <c:v>0.11600000000000001</c:v>
                </c:pt>
                <c:pt idx="13">
                  <c:v>0.27800000000000002</c:v>
                </c:pt>
                <c:pt idx="14">
                  <c:v>0.495</c:v>
                </c:pt>
                <c:pt idx="15">
                  <c:v>2.371</c:v>
                </c:pt>
                <c:pt idx="16">
                  <c:v>1.8919999999999999</c:v>
                </c:pt>
                <c:pt idx="17">
                  <c:v>0.224</c:v>
                </c:pt>
                <c:pt idx="18">
                  <c:v>2.5999999999999999E-2</c:v>
                </c:pt>
                <c:pt idx="19">
                  <c:v>7.0800000000000002E-2</c:v>
                </c:pt>
                <c:pt idx="20">
                  <c:v>0.46200000000000002</c:v>
                </c:pt>
              </c:numCache>
            </c:numRef>
          </c:xVal>
          <c:yVal>
            <c:numRef>
              <c:f>'Rating No. 5'!$C$26:$C$46</c:f>
              <c:numCache>
                <c:formatCode>General</c:formatCode>
                <c:ptCount val="21"/>
                <c:pt idx="0">
                  <c:v>1.1194932854488859E-3</c:v>
                </c:pt>
                <c:pt idx="1">
                  <c:v>-2.4871947739635414E-2</c:v>
                </c:pt>
                <c:pt idx="2">
                  <c:v>-8.5749253565871042E-3</c:v>
                </c:pt>
                <c:pt idx="3">
                  <c:v>8.0207640416333437E-2</c:v>
                </c:pt>
                <c:pt idx="4">
                  <c:v>-0.13016365608445923</c:v>
                </c:pt>
                <c:pt idx="5">
                  <c:v>-2.5857365577669988E-2</c:v>
                </c:pt>
                <c:pt idx="6">
                  <c:v>-4.9929276575840092E-3</c:v>
                </c:pt>
                <c:pt idx="7">
                  <c:v>3.7211280041183681E-2</c:v>
                </c:pt>
                <c:pt idx="8">
                  <c:v>1.2655049458937251E-3</c:v>
                </c:pt>
                <c:pt idx="9">
                  <c:v>1.7516651875921996E-2</c:v>
                </c:pt>
                <c:pt idx="10">
                  <c:v>5.6000736709313159E-2</c:v>
                </c:pt>
                <c:pt idx="11">
                  <c:v>6.4582731139431887E-2</c:v>
                </c:pt>
                <c:pt idx="12">
                  <c:v>-7.4413174250108904E-3</c:v>
                </c:pt>
                <c:pt idx="13">
                  <c:v>2.8062002986130763E-2</c:v>
                </c:pt>
                <c:pt idx="14">
                  <c:v>-3.7196743112617447E-3</c:v>
                </c:pt>
                <c:pt idx="15">
                  <c:v>-5.7938249197366565E-2</c:v>
                </c:pt>
                <c:pt idx="16">
                  <c:v>2.2466123819908645E-2</c:v>
                </c:pt>
                <c:pt idx="17">
                  <c:v>-4.1818975128985691E-2</c:v>
                </c:pt>
                <c:pt idx="18">
                  <c:v>-6.7726490018042013E-3</c:v>
                </c:pt>
                <c:pt idx="19">
                  <c:v>6.1780425105909531E-3</c:v>
                </c:pt>
                <c:pt idx="20">
                  <c:v>-2.4585202497955927E-3</c:v>
                </c:pt>
              </c:numCache>
            </c:numRef>
          </c:yVal>
          <c:smooth val="0"/>
        </c:ser>
        <c:ser>
          <c:idx val="1"/>
          <c:order val="1"/>
          <c:tx>
            <c:v>Validation Measurements</c:v>
          </c:tx>
          <c:spPr>
            <a:ln w="25400" cap="rnd">
              <a:noFill/>
              <a:round/>
            </a:ln>
            <a:effectLst/>
          </c:spPr>
          <c:marker>
            <c:symbol val="square"/>
            <c:size val="6"/>
            <c:spPr>
              <a:solidFill>
                <a:schemeClr val="accent3">
                  <a:lumMod val="75000"/>
                </a:schemeClr>
              </a:solidFill>
              <a:ln w="9525">
                <a:noFill/>
              </a:ln>
              <a:effectLst/>
            </c:spPr>
          </c:marker>
          <c:xVal>
            <c:numRef>
              <c:f>'ADVM QM Summary'!$R$79</c:f>
              <c:numCache>
                <c:formatCode>0.00</c:formatCode>
                <c:ptCount val="1"/>
                <c:pt idx="0">
                  <c:v>3.66</c:v>
                </c:pt>
              </c:numCache>
            </c:numRef>
          </c:xVal>
          <c:yVal>
            <c:numRef>
              <c:f>'ADVM QM Summary'!$X$79</c:f>
              <c:numCache>
                <c:formatCode>0.00</c:formatCode>
                <c:ptCount val="1"/>
                <c:pt idx="0">
                  <c:v>-5.0262428637354084E-2</c:v>
                </c:pt>
              </c:numCache>
            </c:numRef>
          </c:yVal>
          <c:smooth val="0"/>
        </c:ser>
        <c:dLbls>
          <c:showLegendKey val="0"/>
          <c:showVal val="0"/>
          <c:showCatName val="0"/>
          <c:showSerName val="0"/>
          <c:showPercent val="0"/>
          <c:showBubbleSize val="0"/>
        </c:dLbls>
        <c:axId val="568986704"/>
        <c:axId val="568991016"/>
      </c:scatterChart>
      <c:valAx>
        <c:axId val="56898670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Cell 3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991016"/>
        <c:crosses val="autoZero"/>
        <c:crossBetween val="midCat"/>
      </c:valAx>
      <c:valAx>
        <c:axId val="56899101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986704"/>
        <c:crosses val="autoZero"/>
        <c:crossBetween val="midCat"/>
      </c:valAx>
      <c:spPr>
        <a:noFill/>
        <a:ln>
          <a:solidFill>
            <a:schemeClr val="tx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Range Avg</a:t>
            </a:r>
            <a:r>
              <a:rPr lang="en-US" baseline="0"/>
              <a:t> Vi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'Reg 6 - RA Cell vs Vm'!$D$26:$D$46</c:f>
              <c:numCache>
                <c:formatCode>0.00</c:formatCode>
                <c:ptCount val="21"/>
                <c:pt idx="0">
                  <c:v>0.2</c:v>
                </c:pt>
                <c:pt idx="1">
                  <c:v>0.39300000000000002</c:v>
                </c:pt>
                <c:pt idx="2">
                  <c:v>0.754</c:v>
                </c:pt>
                <c:pt idx="3">
                  <c:v>2.8170000000000002</c:v>
                </c:pt>
                <c:pt idx="4">
                  <c:v>2.89</c:v>
                </c:pt>
                <c:pt idx="5">
                  <c:v>0.57699999999999996</c:v>
                </c:pt>
                <c:pt idx="6">
                  <c:v>9.8000000000000004E-2</c:v>
                </c:pt>
                <c:pt idx="7">
                  <c:v>1.73</c:v>
                </c:pt>
                <c:pt idx="8">
                  <c:v>0.63</c:v>
                </c:pt>
                <c:pt idx="9">
                  <c:v>1.1859999999999999</c:v>
                </c:pt>
                <c:pt idx="10">
                  <c:v>3.3109999999999999</c:v>
                </c:pt>
                <c:pt idx="11">
                  <c:v>0.246</c:v>
                </c:pt>
                <c:pt idx="12">
                  <c:v>0.109</c:v>
                </c:pt>
                <c:pt idx="13">
                  <c:v>0.25800000000000001</c:v>
                </c:pt>
                <c:pt idx="14">
                  <c:v>0.45200000000000001</c:v>
                </c:pt>
                <c:pt idx="15">
                  <c:v>2.3039999999999998</c:v>
                </c:pt>
                <c:pt idx="16">
                  <c:v>1.907</c:v>
                </c:pt>
                <c:pt idx="17">
                  <c:v>0.22800000000000001</c:v>
                </c:pt>
                <c:pt idx="18">
                  <c:v>2.3E-2</c:v>
                </c:pt>
                <c:pt idx="19">
                  <c:v>5.2999999999999999E-2</c:v>
                </c:pt>
                <c:pt idx="20">
                  <c:v>0.46200000000000002</c:v>
                </c:pt>
              </c:numCache>
            </c:numRef>
          </c:xVal>
          <c:yVal>
            <c:numRef>
              <c:f>'Reg 6 - RA Cell vs Vm'!$C$26:$C$46</c:f>
              <c:numCache>
                <c:formatCode>General</c:formatCode>
                <c:ptCount val="21"/>
                <c:pt idx="0">
                  <c:v>-7.8771548636431821E-3</c:v>
                </c:pt>
                <c:pt idx="1">
                  <c:v>-6.0998542623438845E-3</c:v>
                </c:pt>
                <c:pt idx="2">
                  <c:v>6.9073799683168069E-3</c:v>
                </c:pt>
                <c:pt idx="3">
                  <c:v>7.5994083592004102E-2</c:v>
                </c:pt>
                <c:pt idx="4">
                  <c:v>-0.12972200770512643</c:v>
                </c:pt>
                <c:pt idx="5">
                  <c:v>-2.0581206626567594E-2</c:v>
                </c:pt>
                <c:pt idx="6">
                  <c:v>-1.8130926775825007E-2</c:v>
                </c:pt>
                <c:pt idx="7">
                  <c:v>3.7254185652187743E-2</c:v>
                </c:pt>
                <c:pt idx="8">
                  <c:v>8.2758535701548119E-3</c:v>
                </c:pt>
                <c:pt idx="9">
                  <c:v>7.8112894724663429E-3</c:v>
                </c:pt>
                <c:pt idx="10">
                  <c:v>2.2803540849878345E-2</c:v>
                </c:pt>
                <c:pt idx="11">
                  <c:v>5.1688276555070772E-2</c:v>
                </c:pt>
                <c:pt idx="12">
                  <c:v>-1.2826570437806203E-2</c:v>
                </c:pt>
                <c:pt idx="13">
                  <c:v>3.270468487222089E-2</c:v>
                </c:pt>
                <c:pt idx="14">
                  <c:v>1.8221657822309445E-2</c:v>
                </c:pt>
                <c:pt idx="15">
                  <c:v>-7.4471712181056748E-3</c:v>
                </c:pt>
                <c:pt idx="16">
                  <c:v>1.3159124465768279E-2</c:v>
                </c:pt>
                <c:pt idx="17">
                  <c:v>-5.4129563827973376E-2</c:v>
                </c:pt>
                <c:pt idx="18">
                  <c:v>-1.5498987450262625E-2</c:v>
                </c:pt>
                <c:pt idx="19">
                  <c:v>7.9794149215567517E-3</c:v>
                </c:pt>
                <c:pt idx="20">
                  <c:v>-1.0486048574277929E-2</c:v>
                </c:pt>
              </c:numCache>
            </c:numRef>
          </c:yVal>
          <c:smooth val="0"/>
        </c:ser>
        <c:dLbls>
          <c:showLegendKey val="0"/>
          <c:showVal val="0"/>
          <c:showCatName val="0"/>
          <c:showSerName val="0"/>
          <c:showPercent val="0"/>
          <c:showBubbleSize val="0"/>
        </c:dLbls>
        <c:axId val="574464696"/>
        <c:axId val="574463912"/>
      </c:scatterChart>
      <c:valAx>
        <c:axId val="574464696"/>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Range Avg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463912"/>
        <c:crosses val="autoZero"/>
        <c:crossBetween val="midCat"/>
      </c:valAx>
      <c:valAx>
        <c:axId val="57446391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464696"/>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Meas Date</a:t>
            </a:r>
            <a:r>
              <a:rPr lang="en-US" baseline="0"/>
              <a:t>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'Reg 6 - RA Cell vs Vm'!$E$26:$E$46</c:f>
              <c:numCache>
                <c:formatCode>m/d/yyyy</c:formatCode>
                <c:ptCount val="21"/>
                <c:pt idx="0">
                  <c:v>40879</c:v>
                </c:pt>
                <c:pt idx="1">
                  <c:v>40947</c:v>
                </c:pt>
                <c:pt idx="2">
                  <c:v>40966</c:v>
                </c:pt>
                <c:pt idx="3">
                  <c:v>40985</c:v>
                </c:pt>
                <c:pt idx="4">
                  <c:v>41031</c:v>
                </c:pt>
                <c:pt idx="5">
                  <c:v>41096</c:v>
                </c:pt>
                <c:pt idx="6">
                  <c:v>41192</c:v>
                </c:pt>
                <c:pt idx="7">
                  <c:v>41248</c:v>
                </c:pt>
                <c:pt idx="8">
                  <c:v>41309</c:v>
                </c:pt>
                <c:pt idx="9">
                  <c:v>41361</c:v>
                </c:pt>
                <c:pt idx="10">
                  <c:v>41372</c:v>
                </c:pt>
                <c:pt idx="11">
                  <c:v>41456</c:v>
                </c:pt>
                <c:pt idx="12">
                  <c:v>41568</c:v>
                </c:pt>
                <c:pt idx="13">
                  <c:v>41639</c:v>
                </c:pt>
                <c:pt idx="14">
                  <c:v>41696</c:v>
                </c:pt>
                <c:pt idx="15">
                  <c:v>41766</c:v>
                </c:pt>
                <c:pt idx="16">
                  <c:v>41778</c:v>
                </c:pt>
                <c:pt idx="17">
                  <c:v>41836</c:v>
                </c:pt>
                <c:pt idx="18">
                  <c:v>41877</c:v>
                </c:pt>
                <c:pt idx="19">
                  <c:v>41913</c:v>
                </c:pt>
                <c:pt idx="20">
                  <c:v>42003</c:v>
                </c:pt>
              </c:numCache>
            </c:numRef>
          </c:xVal>
          <c:yVal>
            <c:numRef>
              <c:f>'Reg 6 - RA Cell vs Vm'!$C$26:$C$46</c:f>
              <c:numCache>
                <c:formatCode>General</c:formatCode>
                <c:ptCount val="21"/>
                <c:pt idx="0">
                  <c:v>-7.8771548636431821E-3</c:v>
                </c:pt>
                <c:pt idx="1">
                  <c:v>-6.0998542623438845E-3</c:v>
                </c:pt>
                <c:pt idx="2">
                  <c:v>6.9073799683168069E-3</c:v>
                </c:pt>
                <c:pt idx="3">
                  <c:v>7.5994083592004102E-2</c:v>
                </c:pt>
                <c:pt idx="4">
                  <c:v>-0.12972200770512643</c:v>
                </c:pt>
                <c:pt idx="5">
                  <c:v>-2.0581206626567594E-2</c:v>
                </c:pt>
                <c:pt idx="6">
                  <c:v>-1.8130926775825007E-2</c:v>
                </c:pt>
                <c:pt idx="7">
                  <c:v>3.7254185652187743E-2</c:v>
                </c:pt>
                <c:pt idx="8">
                  <c:v>8.2758535701548119E-3</c:v>
                </c:pt>
                <c:pt idx="9">
                  <c:v>7.8112894724663429E-3</c:v>
                </c:pt>
                <c:pt idx="10">
                  <c:v>2.2803540849878345E-2</c:v>
                </c:pt>
                <c:pt idx="11">
                  <c:v>5.1688276555070772E-2</c:v>
                </c:pt>
                <c:pt idx="12">
                  <c:v>-1.2826570437806203E-2</c:v>
                </c:pt>
                <c:pt idx="13">
                  <c:v>3.270468487222089E-2</c:v>
                </c:pt>
                <c:pt idx="14">
                  <c:v>1.8221657822309445E-2</c:v>
                </c:pt>
                <c:pt idx="15">
                  <c:v>-7.4471712181056748E-3</c:v>
                </c:pt>
                <c:pt idx="16">
                  <c:v>1.3159124465768279E-2</c:v>
                </c:pt>
                <c:pt idx="17">
                  <c:v>-5.4129563827973376E-2</c:v>
                </c:pt>
                <c:pt idx="18">
                  <c:v>-1.5498987450262625E-2</c:v>
                </c:pt>
                <c:pt idx="19">
                  <c:v>7.9794149215567517E-3</c:v>
                </c:pt>
                <c:pt idx="20">
                  <c:v>-1.0486048574277929E-2</c:v>
                </c:pt>
              </c:numCache>
            </c:numRef>
          </c:yVal>
          <c:smooth val="0"/>
        </c:ser>
        <c:dLbls>
          <c:showLegendKey val="0"/>
          <c:showVal val="0"/>
          <c:showCatName val="0"/>
          <c:showSerName val="0"/>
          <c:showPercent val="0"/>
          <c:showBubbleSize val="0"/>
        </c:dLbls>
        <c:axId val="574467048"/>
        <c:axId val="574465480"/>
      </c:scatterChart>
      <c:valAx>
        <c:axId val="574467048"/>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465480"/>
        <c:crosses val="autoZero"/>
        <c:crossBetween val="midCat"/>
      </c:valAx>
      <c:valAx>
        <c:axId val="57446548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467048"/>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Index Velocity vs Measured Mean Channel Velocity, Qms 227-248</a:t>
            </a:r>
          </a:p>
        </c:rich>
      </c:tx>
      <c:layout>
        <c:manualLayout>
          <c:xMode val="edge"/>
          <c:yMode val="edge"/>
          <c:x val="0.2009445820590528"/>
          <c:y val="1.614205004035512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37576629810553E-2"/>
          <c:y val="7.2820823244552066E-2"/>
          <c:w val="0.76758034309858891"/>
          <c:h val="0.83556636988173083"/>
        </c:manualLayout>
      </c:layout>
      <c:scatterChart>
        <c:scatterStyle val="lineMarker"/>
        <c:varyColors val="0"/>
        <c:ser>
          <c:idx val="0"/>
          <c:order val="0"/>
          <c:tx>
            <c:v>SL, Range Avg Cell</c:v>
          </c:tx>
          <c:spPr>
            <a:ln w="28575" cap="rnd">
              <a:noFill/>
              <a:round/>
            </a:ln>
            <a:effectLst/>
          </c:spPr>
          <c:marker>
            <c:symbol val="circle"/>
            <c:size val="5"/>
            <c:spPr>
              <a:solidFill>
                <a:schemeClr val="accent1"/>
              </a:solidFill>
              <a:ln w="9525">
                <a:solidFill>
                  <a:schemeClr val="accent1"/>
                </a:solidFill>
              </a:ln>
              <a:effectLst/>
            </c:spPr>
          </c:marker>
          <c:xVal>
            <c:numRef>
              <c:f>'ADVM QM Summary'!$U$57:$U$78</c:f>
              <c:numCache>
                <c:formatCode>0.00</c:formatCode>
                <c:ptCount val="22"/>
                <c:pt idx="0">
                  <c:v>0.2</c:v>
                </c:pt>
                <c:pt idx="1">
                  <c:v>0.39300000000000002</c:v>
                </c:pt>
                <c:pt idx="2">
                  <c:v>0.754</c:v>
                </c:pt>
                <c:pt idx="3">
                  <c:v>2.8170000000000002</c:v>
                </c:pt>
                <c:pt idx="4">
                  <c:v>2.89</c:v>
                </c:pt>
                <c:pt idx="5">
                  <c:v>0.57699999999999996</c:v>
                </c:pt>
                <c:pt idx="6">
                  <c:v>9.8000000000000004E-2</c:v>
                </c:pt>
                <c:pt idx="7">
                  <c:v>1.73</c:v>
                </c:pt>
                <c:pt idx="8">
                  <c:v>0.63</c:v>
                </c:pt>
                <c:pt idx="9">
                  <c:v>1.1859999999999999</c:v>
                </c:pt>
                <c:pt idx="10">
                  <c:v>3.3109999999999999</c:v>
                </c:pt>
                <c:pt idx="11">
                  <c:v>0.246</c:v>
                </c:pt>
                <c:pt idx="12">
                  <c:v>0.109</c:v>
                </c:pt>
                <c:pt idx="13">
                  <c:v>0.25800000000000001</c:v>
                </c:pt>
                <c:pt idx="14">
                  <c:v>0.45200000000000001</c:v>
                </c:pt>
                <c:pt idx="15">
                  <c:v>2.3039999999999998</c:v>
                </c:pt>
                <c:pt idx="16">
                  <c:v>1.907</c:v>
                </c:pt>
                <c:pt idx="17">
                  <c:v>0.22800000000000001</c:v>
                </c:pt>
                <c:pt idx="19">
                  <c:v>2.3E-2</c:v>
                </c:pt>
                <c:pt idx="20">
                  <c:v>5.2999999999999999E-2</c:v>
                </c:pt>
                <c:pt idx="21">
                  <c:v>0.46200000000000002</c:v>
                </c:pt>
              </c:numCache>
            </c:numRef>
          </c:xVal>
          <c:yVal>
            <c:numRef>
              <c:f>'ADVM QM Summary'!$K$57:$K$78</c:f>
              <c:numCache>
                <c:formatCode>0.00</c:formatCode>
                <c:ptCount val="22"/>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2.8329348398091894E-2</c:v>
                </c:pt>
                <c:pt idx="19">
                  <c:v>4.2494022597137839E-2</c:v>
                </c:pt>
                <c:pt idx="20">
                  <c:v>8.673439625184598E-2</c:v>
                </c:pt>
                <c:pt idx="21">
                  <c:v>0.3513238079127281</c:v>
                </c:pt>
              </c:numCache>
            </c:numRef>
          </c:yVal>
          <c:smooth val="0"/>
        </c:ser>
        <c:dLbls>
          <c:showLegendKey val="0"/>
          <c:showVal val="0"/>
          <c:showCatName val="0"/>
          <c:showSerName val="0"/>
          <c:showPercent val="0"/>
          <c:showBubbleSize val="0"/>
        </c:dLbls>
        <c:axId val="574465872"/>
        <c:axId val="574466656"/>
      </c:scatterChart>
      <c:valAx>
        <c:axId val="574465872"/>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Velocity, Vi (ft/sec)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466656"/>
        <c:crosses val="autoZero"/>
        <c:crossBetween val="midCat"/>
      </c:valAx>
      <c:valAx>
        <c:axId val="57446665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Measured Mean Channel Velocity, Vm (ft/sec)</a:t>
                </a:r>
              </a:p>
            </c:rich>
          </c:tx>
          <c:layout>
            <c:manualLayout>
              <c:xMode val="edge"/>
              <c:yMode val="edge"/>
              <c:x val="8.1429408318687765E-3"/>
              <c:y val="0.2954516278685502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465872"/>
        <c:crosses val="autoZero"/>
        <c:crossBetween val="midCat"/>
      </c:valAx>
      <c:spPr>
        <a:noFill/>
        <a:ln>
          <a:solidFill>
            <a:schemeClr val="tx1"/>
          </a:solidFill>
        </a:ln>
        <a:effectLst/>
      </c:spPr>
    </c:plotArea>
    <c:legend>
      <c:legendPos val="r"/>
      <c:layout>
        <c:manualLayout>
          <c:xMode val="edge"/>
          <c:yMode val="edge"/>
          <c:x val="0.85395868794080876"/>
          <c:y val="0.50727885709201603"/>
          <c:w val="0.11967927339486782"/>
          <c:h val="3.40498751215420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Index Velocity vs Measured Mean Channel Velocity, Qms 227-248</a:t>
            </a:r>
          </a:p>
        </c:rich>
      </c:tx>
      <c:layout>
        <c:manualLayout>
          <c:xMode val="edge"/>
          <c:yMode val="edge"/>
          <c:x val="0.21266104368764097"/>
          <c:y val="1.81598062953995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840324001679068E-2"/>
          <c:y val="7.4838579499596464E-2"/>
          <c:w val="0.76758034309858891"/>
          <c:h val="0.83556636988173083"/>
        </c:manualLayout>
      </c:layout>
      <c:scatterChart>
        <c:scatterStyle val="lineMarker"/>
        <c:varyColors val="0"/>
        <c:ser>
          <c:idx val="1"/>
          <c:order val="1"/>
          <c:tx>
            <c:v>SL, Cell 1</c:v>
          </c:tx>
          <c:spPr>
            <a:ln w="25400" cap="rnd">
              <a:noFill/>
              <a:round/>
            </a:ln>
            <a:effectLst/>
          </c:spPr>
          <c:marker>
            <c:symbol val="circle"/>
            <c:size val="5"/>
            <c:spPr>
              <a:solidFill>
                <a:schemeClr val="accent2"/>
              </a:solidFill>
              <a:ln w="9525">
                <a:solidFill>
                  <a:schemeClr val="accent2"/>
                </a:solidFill>
              </a:ln>
              <a:effectLst/>
            </c:spPr>
          </c:marker>
          <c:xVal>
            <c:numRef>
              <c:f>'ADVM QM Summary'!$P$57:$P$78</c:f>
              <c:numCache>
                <c:formatCode>0.00</c:formatCode>
                <c:ptCount val="22"/>
                <c:pt idx="0">
                  <c:v>0.20599999999999999</c:v>
                </c:pt>
                <c:pt idx="1">
                  <c:v>0.34100000000000003</c:v>
                </c:pt>
                <c:pt idx="2">
                  <c:v>0.72</c:v>
                </c:pt>
                <c:pt idx="3">
                  <c:v>3.0169999999999999</c:v>
                </c:pt>
                <c:pt idx="4">
                  <c:v>3.1</c:v>
                </c:pt>
                <c:pt idx="5">
                  <c:v>0.56499999999999995</c:v>
                </c:pt>
                <c:pt idx="6">
                  <c:v>9.9000000000000005E-2</c:v>
                </c:pt>
                <c:pt idx="7">
                  <c:v>1.83</c:v>
                </c:pt>
                <c:pt idx="8">
                  <c:v>0.56999999999999995</c:v>
                </c:pt>
                <c:pt idx="9">
                  <c:v>1.254</c:v>
                </c:pt>
                <c:pt idx="10">
                  <c:v>3.5270000000000001</c:v>
                </c:pt>
                <c:pt idx="11">
                  <c:v>0.19700000000000001</c:v>
                </c:pt>
                <c:pt idx="12">
                  <c:v>0.113</c:v>
                </c:pt>
                <c:pt idx="13">
                  <c:v>0.224</c:v>
                </c:pt>
                <c:pt idx="14">
                  <c:v>0.43</c:v>
                </c:pt>
                <c:pt idx="15">
                  <c:v>2.0449999999999999</c:v>
                </c:pt>
                <c:pt idx="16">
                  <c:v>1.883</c:v>
                </c:pt>
                <c:pt idx="17">
                  <c:v>0.22</c:v>
                </c:pt>
                <c:pt idx="19">
                  <c:v>8.3000000000000001E-3</c:v>
                </c:pt>
                <c:pt idx="20">
                  <c:v>7.6999999999999999E-2</c:v>
                </c:pt>
                <c:pt idx="21">
                  <c:v>0.51600000000000001</c:v>
                </c:pt>
              </c:numCache>
            </c:numRef>
          </c:xVal>
          <c:yVal>
            <c:numRef>
              <c:f>'ADVM QM Summary'!$K$57:$K$78</c:f>
              <c:numCache>
                <c:formatCode>0.00</c:formatCode>
                <c:ptCount val="22"/>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2.8329348398091894E-2</c:v>
                </c:pt>
                <c:pt idx="19">
                  <c:v>4.2494022597137839E-2</c:v>
                </c:pt>
                <c:pt idx="20">
                  <c:v>8.673439625184598E-2</c:v>
                </c:pt>
                <c:pt idx="21">
                  <c:v>0.3513238079127281</c:v>
                </c:pt>
              </c:numCache>
            </c:numRef>
          </c:yVal>
          <c:smooth val="0"/>
        </c:ser>
        <c:ser>
          <c:idx val="2"/>
          <c:order val="2"/>
          <c:tx>
            <c:v>SL, Cell 2</c:v>
          </c:tx>
          <c:spPr>
            <a:ln w="25400" cap="rnd">
              <a:noFill/>
              <a:round/>
            </a:ln>
            <a:effectLst/>
          </c:spPr>
          <c:marker>
            <c:symbol val="circle"/>
            <c:size val="5"/>
            <c:spPr>
              <a:solidFill>
                <a:schemeClr val="accent3"/>
              </a:solidFill>
              <a:ln w="9525">
                <a:solidFill>
                  <a:schemeClr val="accent3"/>
                </a:solidFill>
              </a:ln>
              <a:effectLst/>
            </c:spPr>
          </c:marker>
          <c:xVal>
            <c:numRef>
              <c:f>'ADVM QM Summary'!$Q$57:$Q$78</c:f>
              <c:numCache>
                <c:formatCode>0.00</c:formatCode>
                <c:ptCount val="22"/>
                <c:pt idx="0">
                  <c:v>0.20200000000000001</c:v>
                </c:pt>
                <c:pt idx="1">
                  <c:v>0.373</c:v>
                </c:pt>
                <c:pt idx="2">
                  <c:v>0.75</c:v>
                </c:pt>
                <c:pt idx="3">
                  <c:v>2.9279999999999999</c:v>
                </c:pt>
                <c:pt idx="4">
                  <c:v>2.96</c:v>
                </c:pt>
                <c:pt idx="5">
                  <c:v>0.57799999999999996</c:v>
                </c:pt>
                <c:pt idx="6">
                  <c:v>9.7000000000000003E-2</c:v>
                </c:pt>
                <c:pt idx="7">
                  <c:v>1.79</c:v>
                </c:pt>
                <c:pt idx="8">
                  <c:v>0.61</c:v>
                </c:pt>
                <c:pt idx="9">
                  <c:v>1.2310000000000001</c:v>
                </c:pt>
                <c:pt idx="10">
                  <c:v>3.4039999999999999</c:v>
                </c:pt>
                <c:pt idx="11">
                  <c:v>0.19900000000000001</c:v>
                </c:pt>
                <c:pt idx="12">
                  <c:v>0.12</c:v>
                </c:pt>
                <c:pt idx="13">
                  <c:v>0.23300000000000001</c:v>
                </c:pt>
                <c:pt idx="14">
                  <c:v>0.48099999999999998</c:v>
                </c:pt>
                <c:pt idx="15">
                  <c:v>2.4380000000000002</c:v>
                </c:pt>
                <c:pt idx="16">
                  <c:v>1.9259999999999999</c:v>
                </c:pt>
                <c:pt idx="17">
                  <c:v>0.22500000000000001</c:v>
                </c:pt>
                <c:pt idx="19">
                  <c:v>2.63E-2</c:v>
                </c:pt>
                <c:pt idx="20">
                  <c:v>5.7099999999999998E-2</c:v>
                </c:pt>
                <c:pt idx="21">
                  <c:v>0.48499999999999999</c:v>
                </c:pt>
              </c:numCache>
            </c:numRef>
          </c:xVal>
          <c:yVal>
            <c:numRef>
              <c:f>'ADVM QM Summary'!$K$57:$K$78</c:f>
              <c:numCache>
                <c:formatCode>0.00</c:formatCode>
                <c:ptCount val="22"/>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2.8329348398091894E-2</c:v>
                </c:pt>
                <c:pt idx="19">
                  <c:v>4.2494022597137839E-2</c:v>
                </c:pt>
                <c:pt idx="20">
                  <c:v>8.673439625184598E-2</c:v>
                </c:pt>
                <c:pt idx="21">
                  <c:v>0.3513238079127281</c:v>
                </c:pt>
              </c:numCache>
            </c:numRef>
          </c:yVal>
          <c:smooth val="0"/>
        </c:ser>
        <c:ser>
          <c:idx val="3"/>
          <c:order val="3"/>
          <c:tx>
            <c:v>SL, Cell 3</c:v>
          </c:tx>
          <c:spPr>
            <a:ln w="25400" cap="rnd">
              <a:noFill/>
              <a:round/>
            </a:ln>
            <a:effectLst/>
          </c:spPr>
          <c:marker>
            <c:symbol val="circle"/>
            <c:size val="5"/>
            <c:spPr>
              <a:solidFill>
                <a:schemeClr val="accent4"/>
              </a:solidFill>
              <a:ln w="9525">
                <a:solidFill>
                  <a:schemeClr val="accent4"/>
                </a:solidFill>
              </a:ln>
              <a:effectLst/>
            </c:spPr>
          </c:marker>
          <c:xVal>
            <c:numRef>
              <c:f>'ADVM QM Summary'!$R$57:$R$78</c:f>
              <c:numCache>
                <c:formatCode>0.00</c:formatCode>
                <c:ptCount val="22"/>
                <c:pt idx="0">
                  <c:v>0.20100000000000001</c:v>
                </c:pt>
                <c:pt idx="1">
                  <c:v>0.432</c:v>
                </c:pt>
                <c:pt idx="2">
                  <c:v>0.78500000000000003</c:v>
                </c:pt>
                <c:pt idx="3">
                  <c:v>2.8010000000000002</c:v>
                </c:pt>
                <c:pt idx="4">
                  <c:v>2.88</c:v>
                </c:pt>
                <c:pt idx="5">
                  <c:v>0.59499999999999997</c:v>
                </c:pt>
                <c:pt idx="6">
                  <c:v>9.4E-2</c:v>
                </c:pt>
                <c:pt idx="7">
                  <c:v>1.73</c:v>
                </c:pt>
                <c:pt idx="8">
                  <c:v>0.65</c:v>
                </c:pt>
                <c:pt idx="9">
                  <c:v>1.177</c:v>
                </c:pt>
                <c:pt idx="10">
                  <c:v>3.2490000000000001</c:v>
                </c:pt>
                <c:pt idx="11">
                  <c:v>0.24099999999999999</c:v>
                </c:pt>
                <c:pt idx="12">
                  <c:v>0.11600000000000001</c:v>
                </c:pt>
                <c:pt idx="13">
                  <c:v>0.27800000000000002</c:v>
                </c:pt>
                <c:pt idx="14">
                  <c:v>0.495</c:v>
                </c:pt>
                <c:pt idx="15">
                  <c:v>2.371</c:v>
                </c:pt>
                <c:pt idx="16">
                  <c:v>1.8919999999999999</c:v>
                </c:pt>
                <c:pt idx="17">
                  <c:v>0.224</c:v>
                </c:pt>
                <c:pt idx="19">
                  <c:v>2.5999999999999999E-2</c:v>
                </c:pt>
                <c:pt idx="20">
                  <c:v>7.0800000000000002E-2</c:v>
                </c:pt>
                <c:pt idx="21">
                  <c:v>0.46200000000000002</c:v>
                </c:pt>
              </c:numCache>
            </c:numRef>
          </c:xVal>
          <c:yVal>
            <c:numRef>
              <c:f>'ADVM QM Summary'!$K$57:$K$78</c:f>
              <c:numCache>
                <c:formatCode>0.00</c:formatCode>
                <c:ptCount val="22"/>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2.8329348398091894E-2</c:v>
                </c:pt>
                <c:pt idx="19">
                  <c:v>4.2494022597137839E-2</c:v>
                </c:pt>
                <c:pt idx="20">
                  <c:v>8.673439625184598E-2</c:v>
                </c:pt>
                <c:pt idx="21">
                  <c:v>0.3513238079127281</c:v>
                </c:pt>
              </c:numCache>
            </c:numRef>
          </c:yVal>
          <c:smooth val="0"/>
        </c:ser>
        <c:ser>
          <c:idx val="4"/>
          <c:order val="4"/>
          <c:tx>
            <c:v>SL, Cell 4</c:v>
          </c:tx>
          <c:spPr>
            <a:ln w="25400" cap="rnd">
              <a:noFill/>
              <a:round/>
            </a:ln>
            <a:effectLst/>
          </c:spPr>
          <c:marker>
            <c:symbol val="circle"/>
            <c:size val="5"/>
            <c:spPr>
              <a:solidFill>
                <a:schemeClr val="accent5"/>
              </a:solidFill>
              <a:ln w="9525">
                <a:solidFill>
                  <a:schemeClr val="accent5"/>
                </a:solidFill>
              </a:ln>
              <a:effectLst/>
            </c:spPr>
          </c:marker>
          <c:xVal>
            <c:numRef>
              <c:f>'ADVM QM Summary'!$S$57:$S$78</c:f>
              <c:numCache>
                <c:formatCode>0.00</c:formatCode>
                <c:ptCount val="22"/>
                <c:pt idx="0">
                  <c:v>0.20599999999999999</c:v>
                </c:pt>
                <c:pt idx="1">
                  <c:v>0.41399999999999998</c:v>
                </c:pt>
                <c:pt idx="2">
                  <c:v>0.76700000000000002</c:v>
                </c:pt>
                <c:pt idx="3">
                  <c:v>2.6930000000000001</c:v>
                </c:pt>
                <c:pt idx="4">
                  <c:v>2.79</c:v>
                </c:pt>
                <c:pt idx="5">
                  <c:v>0.57099999999999995</c:v>
                </c:pt>
                <c:pt idx="6">
                  <c:v>0.10100000000000001</c:v>
                </c:pt>
                <c:pt idx="7">
                  <c:v>1.66</c:v>
                </c:pt>
                <c:pt idx="8">
                  <c:v>0.64</c:v>
                </c:pt>
                <c:pt idx="9">
                  <c:v>1.1319999999999999</c:v>
                </c:pt>
                <c:pt idx="10">
                  <c:v>3.1829999999999998</c:v>
                </c:pt>
                <c:pt idx="11">
                  <c:v>0.29699999999999999</c:v>
                </c:pt>
                <c:pt idx="12">
                  <c:v>0.1</c:v>
                </c:pt>
                <c:pt idx="13">
                  <c:v>0.29399999999999998</c:v>
                </c:pt>
                <c:pt idx="14">
                  <c:v>0.45700000000000002</c:v>
                </c:pt>
                <c:pt idx="15">
                  <c:v>2.2829999999999999</c:v>
                </c:pt>
                <c:pt idx="16">
                  <c:v>1.8979999999999999</c:v>
                </c:pt>
                <c:pt idx="17">
                  <c:v>0.22600000000000001</c:v>
                </c:pt>
                <c:pt idx="19">
                  <c:v>3.8899999999999997E-2</c:v>
                </c:pt>
                <c:pt idx="20">
                  <c:v>4.6399999999999997E-2</c:v>
                </c:pt>
                <c:pt idx="21">
                  <c:v>0.44400000000000001</c:v>
                </c:pt>
              </c:numCache>
            </c:numRef>
          </c:xVal>
          <c:yVal>
            <c:numRef>
              <c:f>'ADVM QM Summary'!$K$57:$K$78</c:f>
              <c:numCache>
                <c:formatCode>0.00</c:formatCode>
                <c:ptCount val="22"/>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2.8329348398091894E-2</c:v>
                </c:pt>
                <c:pt idx="19">
                  <c:v>4.2494022597137839E-2</c:v>
                </c:pt>
                <c:pt idx="20">
                  <c:v>8.673439625184598E-2</c:v>
                </c:pt>
                <c:pt idx="21">
                  <c:v>0.3513238079127281</c:v>
                </c:pt>
              </c:numCache>
            </c:numRef>
          </c:yVal>
          <c:smooth val="0"/>
        </c:ser>
        <c:ser>
          <c:idx val="5"/>
          <c:order val="5"/>
          <c:tx>
            <c:v>SL, Cell 5</c:v>
          </c:tx>
          <c:spPr>
            <a:ln w="25400" cap="rnd">
              <a:noFill/>
              <a:round/>
            </a:ln>
            <a:effectLst/>
          </c:spPr>
          <c:marker>
            <c:symbol val="circle"/>
            <c:size val="5"/>
            <c:spPr>
              <a:solidFill>
                <a:schemeClr val="accent6"/>
              </a:solidFill>
              <a:ln w="9525">
                <a:solidFill>
                  <a:schemeClr val="accent6"/>
                </a:solidFill>
              </a:ln>
              <a:effectLst/>
            </c:spPr>
          </c:marker>
          <c:xVal>
            <c:numRef>
              <c:f>'ADVM QM Summary'!$T$57:$T$78</c:f>
              <c:numCache>
                <c:formatCode>0.00</c:formatCode>
                <c:ptCount val="22"/>
                <c:pt idx="0">
                  <c:v>0.217</c:v>
                </c:pt>
                <c:pt idx="1">
                  <c:v>0.41099999999999998</c:v>
                </c:pt>
                <c:pt idx="2">
                  <c:v>0.74099999999999999</c:v>
                </c:pt>
                <c:pt idx="3">
                  <c:v>2.625</c:v>
                </c:pt>
                <c:pt idx="4">
                  <c:v>2.73</c:v>
                </c:pt>
                <c:pt idx="5">
                  <c:v>0.57199999999999995</c:v>
                </c:pt>
                <c:pt idx="6">
                  <c:v>0.10299999999999999</c:v>
                </c:pt>
                <c:pt idx="7">
                  <c:v>1.6</c:v>
                </c:pt>
                <c:pt idx="8">
                  <c:v>0.67</c:v>
                </c:pt>
                <c:pt idx="9">
                  <c:v>1.107</c:v>
                </c:pt>
                <c:pt idx="10">
                  <c:v>3.117</c:v>
                </c:pt>
                <c:pt idx="11">
                  <c:v>0.31900000000000001</c:v>
                </c:pt>
                <c:pt idx="12">
                  <c:v>9.1999999999999998E-2</c:v>
                </c:pt>
                <c:pt idx="13">
                  <c:v>0.25700000000000001</c:v>
                </c:pt>
                <c:pt idx="14">
                  <c:v>0.1101</c:v>
                </c:pt>
                <c:pt idx="15">
                  <c:v>2.2320000000000002</c:v>
                </c:pt>
                <c:pt idx="16">
                  <c:v>1.885</c:v>
                </c:pt>
                <c:pt idx="17">
                  <c:v>0.253</c:v>
                </c:pt>
                <c:pt idx="19">
                  <c:v>3.0700000000000002E-2</c:v>
                </c:pt>
                <c:pt idx="20">
                  <c:v>2.1499999999999998E-2</c:v>
                </c:pt>
                <c:pt idx="21">
                  <c:v>0.1225</c:v>
                </c:pt>
              </c:numCache>
            </c:numRef>
          </c:xVal>
          <c:yVal>
            <c:numRef>
              <c:f>'ADVM QM Summary'!$K$57:$K$78</c:f>
              <c:numCache>
                <c:formatCode>0.00</c:formatCode>
                <c:ptCount val="22"/>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2.8329348398091894E-2</c:v>
                </c:pt>
                <c:pt idx="19">
                  <c:v>4.2494022597137839E-2</c:v>
                </c:pt>
                <c:pt idx="20">
                  <c:v>8.673439625184598E-2</c:v>
                </c:pt>
                <c:pt idx="21">
                  <c:v>0.3513238079127281</c:v>
                </c:pt>
              </c:numCache>
            </c:numRef>
          </c:yVal>
          <c:smooth val="0"/>
        </c:ser>
        <c:dLbls>
          <c:showLegendKey val="0"/>
          <c:showVal val="0"/>
          <c:showCatName val="0"/>
          <c:showSerName val="0"/>
          <c:showPercent val="0"/>
          <c:showBubbleSize val="0"/>
        </c:dLbls>
        <c:axId val="574455680"/>
        <c:axId val="574455288"/>
        <c:extLst>
          <c:ext xmlns:c15="http://schemas.microsoft.com/office/drawing/2012/chart" uri="{02D57815-91ED-43cb-92C2-25804820EDAC}">
            <c15:filteredScatterSeries>
              <c15:ser>
                <c:idx val="0"/>
                <c:order val="0"/>
                <c:tx>
                  <c:v>SL, Range Avg Cell</c:v>
                </c:tx>
                <c:spPr>
                  <a:ln w="28575" cap="rnd">
                    <a:no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'ADVM QM Summary'!$U$57:$U$78</c15:sqref>
                        </c15:formulaRef>
                      </c:ext>
                    </c:extLst>
                    <c:numCache>
                      <c:formatCode>0.00</c:formatCode>
                      <c:ptCount val="22"/>
                      <c:pt idx="0">
                        <c:v>0.2</c:v>
                      </c:pt>
                      <c:pt idx="1">
                        <c:v>0.39300000000000002</c:v>
                      </c:pt>
                      <c:pt idx="2">
                        <c:v>0.754</c:v>
                      </c:pt>
                      <c:pt idx="3">
                        <c:v>2.8170000000000002</c:v>
                      </c:pt>
                      <c:pt idx="4">
                        <c:v>2.89</c:v>
                      </c:pt>
                      <c:pt idx="5">
                        <c:v>0.57699999999999996</c:v>
                      </c:pt>
                      <c:pt idx="6">
                        <c:v>9.8000000000000004E-2</c:v>
                      </c:pt>
                      <c:pt idx="7">
                        <c:v>1.73</c:v>
                      </c:pt>
                      <c:pt idx="8">
                        <c:v>0.63</c:v>
                      </c:pt>
                      <c:pt idx="9">
                        <c:v>1.1859999999999999</c:v>
                      </c:pt>
                      <c:pt idx="10">
                        <c:v>3.3109999999999999</c:v>
                      </c:pt>
                      <c:pt idx="11">
                        <c:v>0.246</c:v>
                      </c:pt>
                      <c:pt idx="12">
                        <c:v>0.109</c:v>
                      </c:pt>
                      <c:pt idx="13">
                        <c:v>0.25800000000000001</c:v>
                      </c:pt>
                      <c:pt idx="14">
                        <c:v>0.45200000000000001</c:v>
                      </c:pt>
                      <c:pt idx="15">
                        <c:v>2.3039999999999998</c:v>
                      </c:pt>
                      <c:pt idx="16">
                        <c:v>1.907</c:v>
                      </c:pt>
                      <c:pt idx="17">
                        <c:v>0.22800000000000001</c:v>
                      </c:pt>
                      <c:pt idx="19">
                        <c:v>2.3E-2</c:v>
                      </c:pt>
                      <c:pt idx="20">
                        <c:v>5.2999999999999999E-2</c:v>
                      </c:pt>
                      <c:pt idx="21">
                        <c:v>0.46200000000000002</c:v>
                      </c:pt>
                    </c:numCache>
                  </c:numRef>
                </c:xVal>
                <c:yVal>
                  <c:numRef>
                    <c:extLst>
                      <c:ext uri="{02D57815-91ED-43cb-92C2-25804820EDAC}">
                        <c15:formulaRef>
                          <c15:sqref>'ADVM QM Summary'!$K$57:$K$78</c15:sqref>
                        </c15:formulaRef>
                      </c:ext>
                    </c:extLst>
                    <c:numCache>
                      <c:formatCode>0.00</c:formatCode>
                      <c:ptCount val="22"/>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2.8329348398091894E-2</c:v>
                      </c:pt>
                      <c:pt idx="19">
                        <c:v>4.2494022597137839E-2</c:v>
                      </c:pt>
                      <c:pt idx="20">
                        <c:v>8.673439625184598E-2</c:v>
                      </c:pt>
                      <c:pt idx="21">
                        <c:v>0.3513238079127281</c:v>
                      </c:pt>
                    </c:numCache>
                  </c:numRef>
                </c:yVal>
                <c:smooth val="0"/>
              </c15:ser>
            </c15:filteredScatterSeries>
          </c:ext>
        </c:extLst>
      </c:scatterChart>
      <c:valAx>
        <c:axId val="57445568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Velocity, Vi (ft/sec)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455288"/>
        <c:crosses val="autoZero"/>
        <c:crossBetween val="midCat"/>
      </c:valAx>
      <c:valAx>
        <c:axId val="57445528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Measured Mean Channel Velocity, Vm (ft/sec)</a:t>
                </a:r>
              </a:p>
            </c:rich>
          </c:tx>
          <c:layout>
            <c:manualLayout>
              <c:xMode val="edge"/>
              <c:yMode val="edge"/>
              <c:x val="8.1429408318687765E-3"/>
              <c:y val="0.2954516278685502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455680"/>
        <c:crosses val="autoZero"/>
        <c:crossBetween val="midCat"/>
      </c:valAx>
      <c:spPr>
        <a:noFill/>
        <a:ln>
          <a:solidFill>
            <a:schemeClr val="tx1"/>
          </a:solidFill>
        </a:ln>
        <a:effectLst/>
      </c:spPr>
    </c:plotArea>
    <c:legend>
      <c:legendPos val="r"/>
      <c:layout>
        <c:manualLayout>
          <c:xMode val="edge"/>
          <c:yMode val="edge"/>
          <c:x val="0.87391357495075872"/>
          <c:y val="0.43312583808379884"/>
          <c:w val="7.0433232313447641E-2"/>
          <c:h val="0.170249375607710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Stage vs Measured Mean Channel Velocity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37576629810553E-2"/>
          <c:y val="7.2820823244552066E-2"/>
          <c:w val="0.80272972798435349"/>
          <c:h val="0.83556636988173083"/>
        </c:manualLayout>
      </c:layout>
      <c:scatterChart>
        <c:scatterStyle val="lineMarker"/>
        <c:varyColors val="0"/>
        <c:ser>
          <c:idx val="1"/>
          <c:order val="0"/>
          <c:tx>
            <c:v>Qms 182-211</c:v>
          </c:tx>
          <c:spPr>
            <a:ln w="25400" cap="rnd">
              <a:noFill/>
              <a:round/>
            </a:ln>
            <a:effectLst/>
          </c:spPr>
          <c:marker>
            <c:symbol val="circle"/>
            <c:size val="5"/>
            <c:spPr>
              <a:solidFill>
                <a:schemeClr val="accent2"/>
              </a:solidFill>
              <a:ln w="9525">
                <a:solidFill>
                  <a:schemeClr val="accent2"/>
                </a:solidFill>
              </a:ln>
              <a:effectLst/>
            </c:spPr>
          </c:marker>
          <c:xVal>
            <c:numRef>
              <c:f>'ADVM QM Summary'!$L$9:$L$38</c:f>
              <c:numCache>
                <c:formatCode>General</c:formatCode>
                <c:ptCount val="30"/>
                <c:pt idx="0">
                  <c:v>24.44</c:v>
                </c:pt>
                <c:pt idx="1">
                  <c:v>25.53</c:v>
                </c:pt>
                <c:pt idx="2">
                  <c:v>25.27</c:v>
                </c:pt>
                <c:pt idx="3">
                  <c:v>25.11</c:v>
                </c:pt>
                <c:pt idx="4">
                  <c:v>25.14</c:v>
                </c:pt>
                <c:pt idx="5">
                  <c:v>24.06</c:v>
                </c:pt>
                <c:pt idx="6">
                  <c:v>24.35</c:v>
                </c:pt>
                <c:pt idx="7">
                  <c:v>19.55</c:v>
                </c:pt>
                <c:pt idx="8" formatCode="0.00">
                  <c:v>25.5</c:v>
                </c:pt>
                <c:pt idx="9">
                  <c:v>23.58</c:v>
                </c:pt>
                <c:pt idx="10">
                  <c:v>23.58</c:v>
                </c:pt>
                <c:pt idx="11">
                  <c:v>25.06</c:v>
                </c:pt>
                <c:pt idx="12">
                  <c:v>24.96</c:v>
                </c:pt>
                <c:pt idx="13">
                  <c:v>23.81</c:v>
                </c:pt>
                <c:pt idx="14" formatCode="0.00">
                  <c:v>21.3</c:v>
                </c:pt>
                <c:pt idx="15">
                  <c:v>20.04</c:v>
                </c:pt>
                <c:pt idx="16">
                  <c:v>26.41</c:v>
                </c:pt>
                <c:pt idx="17">
                  <c:v>31.66</c:v>
                </c:pt>
                <c:pt idx="18">
                  <c:v>24.56</c:v>
                </c:pt>
                <c:pt idx="19">
                  <c:v>24.98</c:v>
                </c:pt>
                <c:pt idx="20" formatCode="0.00">
                  <c:v>25.1</c:v>
                </c:pt>
                <c:pt idx="21">
                  <c:v>23.18</c:v>
                </c:pt>
                <c:pt idx="22">
                  <c:v>22.55</c:v>
                </c:pt>
                <c:pt idx="23">
                  <c:v>23.88</c:v>
                </c:pt>
                <c:pt idx="24">
                  <c:v>20.010000000000002</c:v>
                </c:pt>
                <c:pt idx="25">
                  <c:v>26.63</c:v>
                </c:pt>
                <c:pt idx="26">
                  <c:v>25.1</c:v>
                </c:pt>
                <c:pt idx="27">
                  <c:v>24.99</c:v>
                </c:pt>
                <c:pt idx="28">
                  <c:v>23.27</c:v>
                </c:pt>
                <c:pt idx="29">
                  <c:v>18.86</c:v>
                </c:pt>
              </c:numCache>
            </c:numRef>
          </c:xVal>
          <c:yVal>
            <c:numRef>
              <c:f>'ADVM QM Summary'!$K$9:$K$38</c:f>
              <c:numCache>
                <c:formatCode>0.00</c:formatCode>
                <c:ptCount val="30"/>
                <c:pt idx="0">
                  <c:v>1.7746509822032115</c:v>
                </c:pt>
                <c:pt idx="1">
                  <c:v>1.4190545032555915</c:v>
                </c:pt>
                <c:pt idx="2">
                  <c:v>0.60244967768053681</c:v>
                </c:pt>
                <c:pt idx="3">
                  <c:v>0.1597560090044296</c:v>
                </c:pt>
                <c:pt idx="4">
                  <c:v>8.3772137637622146E-2</c:v>
                </c:pt>
                <c:pt idx="5">
                  <c:v>3.9195793644421086E-2</c:v>
                </c:pt>
                <c:pt idx="6">
                  <c:v>0.88344778224659282</c:v>
                </c:pt>
                <c:pt idx="7">
                  <c:v>0.48357175970529759</c:v>
                </c:pt>
                <c:pt idx="8">
                  <c:v>2.5269045138937636</c:v>
                </c:pt>
                <c:pt idx="9">
                  <c:v>1.2179108352424688</c:v>
                </c:pt>
                <c:pt idx="10">
                  <c:v>0.87775596312017412</c:v>
                </c:pt>
                <c:pt idx="11">
                  <c:v>0.29307512036757016</c:v>
                </c:pt>
                <c:pt idx="12">
                  <c:v>5.6051298148065108E-2</c:v>
                </c:pt>
                <c:pt idx="13">
                  <c:v>0.12331165312489868</c:v>
                </c:pt>
                <c:pt idx="14">
                  <c:v>0.88934462860301289</c:v>
                </c:pt>
                <c:pt idx="15">
                  <c:v>0.60583972019304499</c:v>
                </c:pt>
                <c:pt idx="16">
                  <c:v>2.3398416027513864</c:v>
                </c:pt>
                <c:pt idx="17">
                  <c:v>3.2928373442202976</c:v>
                </c:pt>
                <c:pt idx="18">
                  <c:v>0.6547286575103296</c:v>
                </c:pt>
                <c:pt idx="19">
                  <c:v>0.10583617895994822</c:v>
                </c:pt>
                <c:pt idx="20">
                  <c:v>0.10136081832086925</c:v>
                </c:pt>
                <c:pt idx="21">
                  <c:v>0.10296124538723625</c:v>
                </c:pt>
                <c:pt idx="22">
                  <c:v>0.22782190043644465</c:v>
                </c:pt>
                <c:pt idx="23">
                  <c:v>2.0182623914102753</c:v>
                </c:pt>
                <c:pt idx="24">
                  <c:v>0.66451319610456128</c:v>
                </c:pt>
                <c:pt idx="25">
                  <c:v>1.8339816981844408</c:v>
                </c:pt>
                <c:pt idx="26">
                  <c:v>0.40006128293015647</c:v>
                </c:pt>
                <c:pt idx="27">
                  <c:v>1.9855721110151419E-2</c:v>
                </c:pt>
                <c:pt idx="28">
                  <c:v>0.21881289627512818</c:v>
                </c:pt>
                <c:pt idx="29">
                  <c:v>0.27560882504609363</c:v>
                </c:pt>
              </c:numCache>
            </c:numRef>
          </c:yVal>
          <c:smooth val="0"/>
        </c:ser>
        <c:ser>
          <c:idx val="2"/>
          <c:order val="1"/>
          <c:tx>
            <c:v>Qms 212-226</c:v>
          </c:tx>
          <c:spPr>
            <a:ln w="25400" cap="rnd">
              <a:noFill/>
              <a:round/>
            </a:ln>
            <a:effectLst/>
          </c:spPr>
          <c:marker>
            <c:symbol val="circle"/>
            <c:size val="5"/>
            <c:spPr>
              <a:solidFill>
                <a:schemeClr val="accent3"/>
              </a:solidFill>
              <a:ln w="9525">
                <a:solidFill>
                  <a:schemeClr val="accent3"/>
                </a:solidFill>
              </a:ln>
              <a:effectLst/>
            </c:spPr>
          </c:marker>
          <c:xVal>
            <c:numRef>
              <c:f>'ADVM QM Summary'!$L$40:$L$54</c:f>
              <c:numCache>
                <c:formatCode>General</c:formatCode>
                <c:ptCount val="15"/>
                <c:pt idx="0">
                  <c:v>19.62</c:v>
                </c:pt>
                <c:pt idx="1">
                  <c:v>19.12</c:v>
                </c:pt>
                <c:pt idx="2">
                  <c:v>21.17</c:v>
                </c:pt>
                <c:pt idx="3">
                  <c:v>22.65</c:v>
                </c:pt>
                <c:pt idx="4">
                  <c:v>25.37</c:v>
                </c:pt>
                <c:pt idx="5">
                  <c:v>24.98</c:v>
                </c:pt>
                <c:pt idx="6">
                  <c:v>24.95</c:v>
                </c:pt>
                <c:pt idx="7">
                  <c:v>23.58</c:v>
                </c:pt>
                <c:pt idx="8">
                  <c:v>22.74</c:v>
                </c:pt>
                <c:pt idx="9">
                  <c:v>26.84</c:v>
                </c:pt>
                <c:pt idx="10">
                  <c:v>21.47</c:v>
                </c:pt>
                <c:pt idx="11">
                  <c:v>27.5</c:v>
                </c:pt>
                <c:pt idx="12">
                  <c:v>28.83</c:v>
                </c:pt>
                <c:pt idx="13">
                  <c:v>24.95</c:v>
                </c:pt>
                <c:pt idx="14">
                  <c:v>24.17</c:v>
                </c:pt>
              </c:numCache>
            </c:numRef>
          </c:xVal>
          <c:yVal>
            <c:numRef>
              <c:f>'ADVM QM Summary'!$K$40:$K$54</c:f>
              <c:numCache>
                <c:formatCode>0.00</c:formatCode>
                <c:ptCount val="15"/>
                <c:pt idx="0">
                  <c:v>0.32427285497191355</c:v>
                </c:pt>
                <c:pt idx="1">
                  <c:v>0.32434599304733958</c:v>
                </c:pt>
                <c:pt idx="2">
                  <c:v>1.214124796348486</c:v>
                </c:pt>
                <c:pt idx="3">
                  <c:v>1.2480535204891876</c:v>
                </c:pt>
                <c:pt idx="4">
                  <c:v>1.2848695389068039</c:v>
                </c:pt>
                <c:pt idx="5">
                  <c:v>0.21853545484903986</c:v>
                </c:pt>
                <c:pt idx="6">
                  <c:v>7.6706789383056695E-2</c:v>
                </c:pt>
                <c:pt idx="7">
                  <c:v>0.12530992702896027</c:v>
                </c:pt>
                <c:pt idx="8">
                  <c:v>2.3974594306833006</c:v>
                </c:pt>
                <c:pt idx="9">
                  <c:v>3.1053565766549101</c:v>
                </c:pt>
                <c:pt idx="10">
                  <c:v>0.59228518818045373</c:v>
                </c:pt>
                <c:pt idx="11">
                  <c:v>1.7070489107447349</c:v>
                </c:pt>
                <c:pt idx="12">
                  <c:v>1.5208002657709203</c:v>
                </c:pt>
                <c:pt idx="13">
                  <c:v>0.24423152279982674</c:v>
                </c:pt>
                <c:pt idx="14">
                  <c:v>5.4836182577258981E-2</c:v>
                </c:pt>
              </c:numCache>
            </c:numRef>
          </c:yVal>
          <c:smooth val="0"/>
        </c:ser>
        <c:ser>
          <c:idx val="0"/>
          <c:order val="2"/>
          <c:tx>
            <c:v>Qms 227-248</c:v>
          </c:tx>
          <c:spPr>
            <a:ln w="28575" cap="rnd">
              <a:noFill/>
              <a:round/>
            </a:ln>
            <a:effectLst/>
          </c:spPr>
          <c:marker>
            <c:symbol val="circle"/>
            <c:size val="5"/>
            <c:spPr>
              <a:solidFill>
                <a:schemeClr val="accent1"/>
              </a:solidFill>
              <a:ln w="9525">
                <a:solidFill>
                  <a:schemeClr val="accent1"/>
                </a:solidFill>
              </a:ln>
              <a:effectLst/>
            </c:spPr>
          </c:marker>
          <c:xVal>
            <c:numRef>
              <c:f>'ADVM QM Summary'!$L$57:$L$78</c:f>
              <c:numCache>
                <c:formatCode>General</c:formatCode>
                <c:ptCount val="22"/>
                <c:pt idx="0">
                  <c:v>21.09</c:v>
                </c:pt>
                <c:pt idx="1">
                  <c:v>19.05</c:v>
                </c:pt>
                <c:pt idx="2">
                  <c:v>20.43</c:v>
                </c:pt>
                <c:pt idx="3">
                  <c:v>23.28</c:v>
                </c:pt>
                <c:pt idx="4">
                  <c:v>30.09</c:v>
                </c:pt>
                <c:pt idx="5">
                  <c:v>24.98</c:v>
                </c:pt>
                <c:pt idx="6">
                  <c:v>23.79</c:v>
                </c:pt>
                <c:pt idx="7">
                  <c:v>23.47</c:v>
                </c:pt>
                <c:pt idx="8">
                  <c:v>19.95</c:v>
                </c:pt>
                <c:pt idx="9">
                  <c:v>22.66</c:v>
                </c:pt>
                <c:pt idx="10">
                  <c:v>25.87</c:v>
                </c:pt>
                <c:pt idx="11">
                  <c:v>25.08</c:v>
                </c:pt>
                <c:pt idx="12">
                  <c:v>23.43</c:v>
                </c:pt>
                <c:pt idx="13">
                  <c:v>19.059999999999999</c:v>
                </c:pt>
                <c:pt idx="14">
                  <c:v>20.059999999999999</c:v>
                </c:pt>
                <c:pt idx="15">
                  <c:v>26.16</c:v>
                </c:pt>
                <c:pt idx="16">
                  <c:v>25.58</c:v>
                </c:pt>
                <c:pt idx="17">
                  <c:v>25.07</c:v>
                </c:pt>
                <c:pt idx="18">
                  <c:v>25.11</c:v>
                </c:pt>
                <c:pt idx="19">
                  <c:v>25.11</c:v>
                </c:pt>
                <c:pt idx="20">
                  <c:v>23.91</c:v>
                </c:pt>
                <c:pt idx="21">
                  <c:v>22.62</c:v>
                </c:pt>
              </c:numCache>
            </c:numRef>
          </c:xVal>
          <c:yVal>
            <c:numRef>
              <c:f>'ADVM QM Summary'!$K$57:$K$78</c:f>
              <c:numCache>
                <c:formatCode>0.00</c:formatCode>
                <c:ptCount val="22"/>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2.8329348398091894E-2</c:v>
                </c:pt>
                <c:pt idx="19">
                  <c:v>4.2494022597137839E-2</c:v>
                </c:pt>
                <c:pt idx="20">
                  <c:v>8.673439625184598E-2</c:v>
                </c:pt>
                <c:pt idx="21">
                  <c:v>0.3513238079127281</c:v>
                </c:pt>
              </c:numCache>
            </c:numRef>
          </c:yVal>
          <c:smooth val="0"/>
        </c:ser>
        <c:dLbls>
          <c:showLegendKey val="0"/>
          <c:showVal val="0"/>
          <c:showCatName val="0"/>
          <c:showSerName val="0"/>
          <c:showPercent val="0"/>
          <c:showBubbleSize val="0"/>
        </c:dLbls>
        <c:axId val="574460384"/>
        <c:axId val="574459208"/>
      </c:scatterChart>
      <c:valAx>
        <c:axId val="574460384"/>
        <c:scaling>
          <c:orientation val="minMax"/>
          <c:min val="15"/>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Stage (ft</a:t>
                </a:r>
                <a:r>
                  <a:rPr lang="en-US" baseline="0"/>
                  <a:t> above datum)</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459208"/>
        <c:crosses val="autoZero"/>
        <c:crossBetween val="midCat"/>
      </c:valAx>
      <c:valAx>
        <c:axId val="57445920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Measured Mean Channel Velocity, Vm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460384"/>
        <c:crosses val="autoZero"/>
        <c:crossBetween val="midCat"/>
      </c:valAx>
      <c:spPr>
        <a:noFill/>
        <a:ln>
          <a:solidFill>
            <a:schemeClr val="tx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Rating No. 5: Rated vs Measured Mean Channel Velocity, based on Cell 3 Vi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130306426986615E-2"/>
          <c:y val="7.483857949959645E-2"/>
          <c:w val="0.89141896037160573"/>
          <c:h val="0.82144207609642017"/>
        </c:manualLayout>
      </c:layout>
      <c:scatterChart>
        <c:scatterStyle val="lineMarker"/>
        <c:varyColors val="0"/>
        <c:ser>
          <c:idx val="0"/>
          <c:order val="0"/>
          <c:tx>
            <c:v>Qms 227-248</c:v>
          </c:tx>
          <c:spPr>
            <a:ln w="28575" cap="rnd">
              <a:noFill/>
              <a:round/>
            </a:ln>
            <a:effectLst/>
          </c:spPr>
          <c:marker>
            <c:symbol val="circle"/>
            <c:size val="7"/>
            <c:spPr>
              <a:solidFill>
                <a:schemeClr val="accent1"/>
              </a:solidFill>
              <a:ln w="9525">
                <a:solidFill>
                  <a:schemeClr val="accent1"/>
                </a:solidFill>
              </a:ln>
              <a:effectLst/>
            </c:spPr>
          </c:marker>
          <c:xVal>
            <c:numRef>
              <c:f>'ADVM QM Summary'!$W$57:$W$78</c:f>
              <c:numCache>
                <c:formatCode>0.00</c:formatCode>
                <c:ptCount val="22"/>
                <c:pt idx="0">
                  <c:v>0.17129800000000001</c:v>
                </c:pt>
                <c:pt idx="1">
                  <c:v>0.33253599999999994</c:v>
                </c:pt>
                <c:pt idx="2">
                  <c:v>0.57893000000000006</c:v>
                </c:pt>
                <c:pt idx="3">
                  <c:v>1.9860979999999999</c:v>
                </c:pt>
                <c:pt idx="4">
                  <c:v>2.0412399999999997</c:v>
                </c:pt>
                <c:pt idx="5">
                  <c:v>0.44630999999999998</c:v>
                </c:pt>
                <c:pt idx="6">
                  <c:v>9.661199999999999E-2</c:v>
                </c:pt>
                <c:pt idx="7">
                  <c:v>1.2385399999999998</c:v>
                </c:pt>
                <c:pt idx="8">
                  <c:v>0.48470000000000002</c:v>
                </c:pt>
                <c:pt idx="9">
                  <c:v>0.85254600000000003</c:v>
                </c:pt>
                <c:pt idx="10">
                  <c:v>2.2988020000000002</c:v>
                </c:pt>
                <c:pt idx="11">
                  <c:v>0.19921799999999998</c:v>
                </c:pt>
                <c:pt idx="12">
                  <c:v>0.111968</c:v>
                </c:pt>
                <c:pt idx="13">
                  <c:v>0.22504399999999999</c:v>
                </c:pt>
                <c:pt idx="14">
                  <c:v>0.37651000000000001</c:v>
                </c:pt>
                <c:pt idx="15">
                  <c:v>1.6859579999999998</c:v>
                </c:pt>
                <c:pt idx="16">
                  <c:v>1.3516159999999997</c:v>
                </c:pt>
                <c:pt idx="17">
                  <c:v>0.18735199999999999</c:v>
                </c:pt>
                <c:pt idx="19">
                  <c:v>4.9147999999999997E-2</c:v>
                </c:pt>
                <c:pt idx="20">
                  <c:v>8.0418400000000001E-2</c:v>
                </c:pt>
                <c:pt idx="21">
                  <c:v>0.35347600000000001</c:v>
                </c:pt>
              </c:numCache>
            </c:numRef>
          </c:xVal>
          <c:yVal>
            <c:numRef>
              <c:f>'ADVM QM Summary'!$K$57:$K$78</c:f>
              <c:numCache>
                <c:formatCode>0.00</c:formatCode>
                <c:ptCount val="22"/>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2.8329348398091894E-2</c:v>
                </c:pt>
                <c:pt idx="19">
                  <c:v>4.2494022597137839E-2</c:v>
                </c:pt>
                <c:pt idx="20">
                  <c:v>8.673439625184598E-2</c:v>
                </c:pt>
                <c:pt idx="21">
                  <c:v>0.3513238079127281</c:v>
                </c:pt>
              </c:numCache>
            </c:numRef>
          </c:yVal>
          <c:smooth val="0"/>
        </c:ser>
        <c:ser>
          <c:idx val="1"/>
          <c:order val="1"/>
          <c:tx>
            <c:v>Vm Rated = Vm Measured Line</c:v>
          </c:tx>
          <c:spPr>
            <a:ln w="19050" cap="rnd">
              <a:solidFill>
                <a:srgbClr val="FF0000"/>
              </a:solidFill>
              <a:round/>
            </a:ln>
            <a:effectLst/>
          </c:spPr>
          <c:marker>
            <c:symbol val="none"/>
          </c:marker>
          <c:xVal>
            <c:numRef>
              <c:f>'Rating Analysis Summary'!$A$41:$A$42</c:f>
              <c:numCache>
                <c:formatCode>General</c:formatCode>
                <c:ptCount val="2"/>
                <c:pt idx="0">
                  <c:v>0</c:v>
                </c:pt>
                <c:pt idx="1">
                  <c:v>2.5</c:v>
                </c:pt>
              </c:numCache>
            </c:numRef>
          </c:xVal>
          <c:yVal>
            <c:numRef>
              <c:f>'Rating Analysis Summary'!$B$41:$B$42</c:f>
              <c:numCache>
                <c:formatCode>General</c:formatCode>
                <c:ptCount val="2"/>
                <c:pt idx="0">
                  <c:v>0</c:v>
                </c:pt>
                <c:pt idx="1">
                  <c:v>2.5</c:v>
                </c:pt>
              </c:numCache>
            </c:numRef>
          </c:yVal>
          <c:smooth val="0"/>
        </c:ser>
        <c:dLbls>
          <c:showLegendKey val="0"/>
          <c:showVal val="0"/>
          <c:showCatName val="0"/>
          <c:showSerName val="0"/>
          <c:showPercent val="0"/>
          <c:showBubbleSize val="0"/>
        </c:dLbls>
        <c:axId val="574460776"/>
        <c:axId val="574453720"/>
      </c:scatterChart>
      <c:valAx>
        <c:axId val="574460776"/>
        <c:scaling>
          <c:orientation val="minMax"/>
          <c:max val="2.5"/>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Rated Vm (ft/sec)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453720"/>
        <c:crosses val="autoZero"/>
        <c:crossBetween val="midCat"/>
      </c:valAx>
      <c:valAx>
        <c:axId val="574453720"/>
        <c:scaling>
          <c:orientation val="minMax"/>
          <c:max val="2.5"/>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Measured Vm</a:t>
                </a:r>
                <a:r>
                  <a:rPr lang="en-US" baseline="0"/>
                  <a:t> </a:t>
                </a:r>
                <a:r>
                  <a:rPr lang="en-US"/>
                  <a:t>(ft/sec)</a:t>
                </a:r>
              </a:p>
            </c:rich>
          </c:tx>
          <c:layout>
            <c:manualLayout>
              <c:xMode val="edge"/>
              <c:yMode val="edge"/>
              <c:x val="1.7574692442882251E-2"/>
              <c:y val="0.3777962606369119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460776"/>
        <c:crosses val="autoZero"/>
        <c:crossBetween val="midCat"/>
      </c:valAx>
      <c:spPr>
        <a:noFill/>
        <a:ln>
          <a:solidFill>
            <a:schemeClr val="tx1"/>
          </a:solidFill>
        </a:ln>
        <a:effectLst/>
      </c:spPr>
    </c:plotArea>
    <c:legend>
      <c:legendPos val="r"/>
      <c:layout>
        <c:manualLayout>
          <c:xMode val="edge"/>
          <c:yMode val="edge"/>
          <c:x val="0.73631330464184064"/>
          <c:y val="0.69808281380081727"/>
          <c:w val="0.20915417756435983"/>
          <c:h val="6.80997502430840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Meas Date</a:t>
            </a:r>
            <a:r>
              <a:rPr lang="en-US" baseline="0"/>
              <a:t>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Measurements Used for Rating</c:v>
          </c:tx>
          <c:spPr>
            <a:ln w="28575" cap="rnd">
              <a:noFill/>
              <a:round/>
            </a:ln>
            <a:effectLst/>
          </c:spPr>
          <c:marker>
            <c:symbol val="circle"/>
            <c:size val="5"/>
            <c:spPr>
              <a:solidFill>
                <a:schemeClr val="tx2">
                  <a:lumMod val="60000"/>
                  <a:lumOff val="40000"/>
                </a:schemeClr>
              </a:solidFill>
              <a:ln w="9525">
                <a:noFill/>
              </a:ln>
              <a:effectLst/>
            </c:spPr>
          </c:marker>
          <c:xVal>
            <c:numRef>
              <c:f>'Rating No. 5'!$E$26:$E$46</c:f>
              <c:numCache>
                <c:formatCode>m/d/yyyy</c:formatCode>
                <c:ptCount val="21"/>
                <c:pt idx="0">
                  <c:v>40879</c:v>
                </c:pt>
                <c:pt idx="1">
                  <c:v>40947</c:v>
                </c:pt>
                <c:pt idx="2">
                  <c:v>40966</c:v>
                </c:pt>
                <c:pt idx="3">
                  <c:v>40985</c:v>
                </c:pt>
                <c:pt idx="4">
                  <c:v>41031</c:v>
                </c:pt>
                <c:pt idx="5">
                  <c:v>41096</c:v>
                </c:pt>
                <c:pt idx="6">
                  <c:v>41192</c:v>
                </c:pt>
                <c:pt idx="7">
                  <c:v>41248</c:v>
                </c:pt>
                <c:pt idx="8">
                  <c:v>41309</c:v>
                </c:pt>
                <c:pt idx="9">
                  <c:v>41361</c:v>
                </c:pt>
                <c:pt idx="10">
                  <c:v>41372</c:v>
                </c:pt>
                <c:pt idx="11">
                  <c:v>41456</c:v>
                </c:pt>
                <c:pt idx="12">
                  <c:v>41568</c:v>
                </c:pt>
                <c:pt idx="13">
                  <c:v>41639</c:v>
                </c:pt>
                <c:pt idx="14">
                  <c:v>41696</c:v>
                </c:pt>
                <c:pt idx="15">
                  <c:v>41766</c:v>
                </c:pt>
                <c:pt idx="16">
                  <c:v>41778</c:v>
                </c:pt>
                <c:pt idx="17">
                  <c:v>41836</c:v>
                </c:pt>
                <c:pt idx="18">
                  <c:v>41877</c:v>
                </c:pt>
                <c:pt idx="19">
                  <c:v>41913</c:v>
                </c:pt>
                <c:pt idx="20">
                  <c:v>42003</c:v>
                </c:pt>
              </c:numCache>
            </c:numRef>
          </c:xVal>
          <c:yVal>
            <c:numRef>
              <c:f>'Rating No. 5'!$C$26:$C$46</c:f>
              <c:numCache>
                <c:formatCode>General</c:formatCode>
                <c:ptCount val="21"/>
                <c:pt idx="0">
                  <c:v>1.1194932854488859E-3</c:v>
                </c:pt>
                <c:pt idx="1">
                  <c:v>-2.4871947739635414E-2</c:v>
                </c:pt>
                <c:pt idx="2">
                  <c:v>-8.5749253565871042E-3</c:v>
                </c:pt>
                <c:pt idx="3">
                  <c:v>8.0207640416333437E-2</c:v>
                </c:pt>
                <c:pt idx="4">
                  <c:v>-0.13016365608445923</c:v>
                </c:pt>
                <c:pt idx="5">
                  <c:v>-2.5857365577669988E-2</c:v>
                </c:pt>
                <c:pt idx="6">
                  <c:v>-4.9929276575840092E-3</c:v>
                </c:pt>
                <c:pt idx="7">
                  <c:v>3.7211280041183681E-2</c:v>
                </c:pt>
                <c:pt idx="8">
                  <c:v>1.2655049458937251E-3</c:v>
                </c:pt>
                <c:pt idx="9">
                  <c:v>1.7516651875921996E-2</c:v>
                </c:pt>
                <c:pt idx="10">
                  <c:v>5.6000736709313159E-2</c:v>
                </c:pt>
                <c:pt idx="11">
                  <c:v>6.4582731139431887E-2</c:v>
                </c:pt>
                <c:pt idx="12">
                  <c:v>-7.4413174250108904E-3</c:v>
                </c:pt>
                <c:pt idx="13">
                  <c:v>2.8062002986130763E-2</c:v>
                </c:pt>
                <c:pt idx="14">
                  <c:v>-3.7196743112617447E-3</c:v>
                </c:pt>
                <c:pt idx="15">
                  <c:v>-5.7938249197366565E-2</c:v>
                </c:pt>
                <c:pt idx="16">
                  <c:v>2.2466123819908645E-2</c:v>
                </c:pt>
                <c:pt idx="17">
                  <c:v>-4.1818975128985691E-2</c:v>
                </c:pt>
                <c:pt idx="18">
                  <c:v>-6.7726490018042013E-3</c:v>
                </c:pt>
                <c:pt idx="19">
                  <c:v>6.1780425105909531E-3</c:v>
                </c:pt>
                <c:pt idx="20">
                  <c:v>-2.4585202497955927E-3</c:v>
                </c:pt>
              </c:numCache>
            </c:numRef>
          </c:yVal>
          <c:smooth val="0"/>
        </c:ser>
        <c:ser>
          <c:idx val="1"/>
          <c:order val="1"/>
          <c:tx>
            <c:v>Validation Measurements</c:v>
          </c:tx>
          <c:spPr>
            <a:ln w="25400" cap="rnd">
              <a:noFill/>
              <a:round/>
            </a:ln>
            <a:effectLst/>
          </c:spPr>
          <c:marker>
            <c:symbol val="square"/>
            <c:size val="6"/>
            <c:spPr>
              <a:solidFill>
                <a:schemeClr val="accent3">
                  <a:lumMod val="75000"/>
                </a:schemeClr>
              </a:solidFill>
              <a:ln w="9525">
                <a:noFill/>
              </a:ln>
              <a:effectLst/>
            </c:spPr>
          </c:marker>
          <c:xVal>
            <c:numRef>
              <c:f>'ADVM QM Summary'!$B$79</c:f>
              <c:numCache>
                <c:formatCode>m/d/yyyy</c:formatCode>
                <c:ptCount val="1"/>
                <c:pt idx="0">
                  <c:v>42045</c:v>
                </c:pt>
              </c:numCache>
            </c:numRef>
          </c:xVal>
          <c:yVal>
            <c:numRef>
              <c:f>'ADVM QM Summary'!$X$79</c:f>
              <c:numCache>
                <c:formatCode>0.00</c:formatCode>
                <c:ptCount val="1"/>
                <c:pt idx="0">
                  <c:v>-5.0262428637354084E-2</c:v>
                </c:pt>
              </c:numCache>
            </c:numRef>
          </c:yVal>
          <c:smooth val="0"/>
        </c:ser>
        <c:dLbls>
          <c:showLegendKey val="0"/>
          <c:showVal val="0"/>
          <c:showCatName val="0"/>
          <c:showSerName val="0"/>
          <c:showPercent val="0"/>
          <c:showBubbleSize val="0"/>
        </c:dLbls>
        <c:axId val="568991408"/>
        <c:axId val="568993368"/>
      </c:scatterChart>
      <c:valAx>
        <c:axId val="568991408"/>
        <c:scaling>
          <c:orientation val="minMax"/>
          <c:max val="4226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993368"/>
        <c:crosses val="autoZero"/>
        <c:crossBetween val="midCat"/>
      </c:valAx>
      <c:valAx>
        <c:axId val="56899336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991408"/>
        <c:crosses val="autoZero"/>
        <c:crossBetween val="midCat"/>
      </c:valAx>
      <c:spPr>
        <a:noFill/>
        <a:ln>
          <a:solidFill>
            <a:schemeClr val="tx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Cell</a:t>
            </a:r>
            <a:r>
              <a:rPr lang="en-US" baseline="0"/>
              <a:t> 1 Vi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'Reg 1 - Cell 1 Vi vs Vm'!$D$26:$D$46</c:f>
              <c:numCache>
                <c:formatCode>0.00</c:formatCode>
                <c:ptCount val="21"/>
                <c:pt idx="0">
                  <c:v>0.20599999999999999</c:v>
                </c:pt>
                <c:pt idx="1">
                  <c:v>0.34100000000000003</c:v>
                </c:pt>
                <c:pt idx="2">
                  <c:v>0.72</c:v>
                </c:pt>
                <c:pt idx="3">
                  <c:v>3.0169999999999999</c:v>
                </c:pt>
                <c:pt idx="4">
                  <c:v>3.1</c:v>
                </c:pt>
                <c:pt idx="5">
                  <c:v>0.56499999999999995</c:v>
                </c:pt>
                <c:pt idx="6">
                  <c:v>9.9000000000000005E-2</c:v>
                </c:pt>
                <c:pt idx="7">
                  <c:v>1.83</c:v>
                </c:pt>
                <c:pt idx="8">
                  <c:v>0.56999999999999995</c:v>
                </c:pt>
                <c:pt idx="9">
                  <c:v>1.254</c:v>
                </c:pt>
                <c:pt idx="10">
                  <c:v>3.5270000000000001</c:v>
                </c:pt>
                <c:pt idx="11">
                  <c:v>0.19700000000000001</c:v>
                </c:pt>
                <c:pt idx="12">
                  <c:v>0.113</c:v>
                </c:pt>
                <c:pt idx="13">
                  <c:v>0.224</c:v>
                </c:pt>
                <c:pt idx="14">
                  <c:v>0.43</c:v>
                </c:pt>
                <c:pt idx="15">
                  <c:v>2.0449999999999999</c:v>
                </c:pt>
                <c:pt idx="16">
                  <c:v>1.883</c:v>
                </c:pt>
                <c:pt idx="17">
                  <c:v>0.22</c:v>
                </c:pt>
                <c:pt idx="18">
                  <c:v>8.3000000000000001E-3</c:v>
                </c:pt>
                <c:pt idx="19">
                  <c:v>7.6999999999999999E-2</c:v>
                </c:pt>
                <c:pt idx="20">
                  <c:v>0.51600000000000001</c:v>
                </c:pt>
              </c:numCache>
            </c:numRef>
          </c:xVal>
          <c:yVal>
            <c:numRef>
              <c:f>'Reg 1 - Cell 1 Vi vs Vm'!$C$26:$C$46</c:f>
              <c:numCache>
                <c:formatCode>General</c:formatCode>
                <c:ptCount val="21"/>
                <c:pt idx="0">
                  <c:v>-3.0832293262864019E-2</c:v>
                </c:pt>
                <c:pt idx="1">
                  <c:v>1.6060082155866573E-2</c:v>
                </c:pt>
                <c:pt idx="2">
                  <c:v>3.0577725699197367E-2</c:v>
                </c:pt>
                <c:pt idx="3">
                  <c:v>2.2374243325008258E-2</c:v>
                </c:pt>
                <c:pt idx="4">
                  <c:v>-0.18720363925417693</c:v>
                </c:pt>
                <c:pt idx="5">
                  <c:v>-1.7848646272987101E-2</c:v>
                </c:pt>
                <c:pt idx="6">
                  <c:v>-4.1569093759341424E-2</c:v>
                </c:pt>
                <c:pt idx="7">
                  <c:v>9.0954498326059063E-3</c:v>
                </c:pt>
                <c:pt idx="8">
                  <c:v>4.4411837001191168E-2</c:v>
                </c:pt>
                <c:pt idx="9">
                  <c:v>-1.9429135306223144E-2</c:v>
                </c:pt>
                <c:pt idx="10">
                  <c:v>-2.3093910234942339E-2</c:v>
                </c:pt>
                <c:pt idx="11">
                  <c:v>6.6465067929778437E-2</c:v>
                </c:pt>
                <c:pt idx="12">
                  <c:v>-3.782498128007683E-2</c:v>
                </c:pt>
                <c:pt idx="13">
                  <c:v>3.8095543339586785E-2</c:v>
                </c:pt>
                <c:pt idx="14">
                  <c:v>2.2899611599673131E-2</c:v>
                </c:pt>
                <c:pt idx="15">
                  <c:v>0.22076925071540243</c:v>
                </c:pt>
                <c:pt idx="16">
                  <c:v>7.2769788278698622E-2</c:v>
                </c:pt>
                <c:pt idx="17">
                  <c:v>-6.6879829025644794E-2</c:v>
                </c:pt>
                <c:pt idx="18">
                  <c:v>-3.1414362906219385E-2</c:v>
                </c:pt>
                <c:pt idx="19">
                  <c:v>-3.2187047088109849E-2</c:v>
                </c:pt>
                <c:pt idx="20">
                  <c:v>-5.5235661486424115E-2</c:v>
                </c:pt>
              </c:numCache>
            </c:numRef>
          </c:yVal>
          <c:smooth val="0"/>
        </c:ser>
        <c:dLbls>
          <c:showLegendKey val="0"/>
          <c:showVal val="0"/>
          <c:showCatName val="0"/>
          <c:showSerName val="0"/>
          <c:showPercent val="0"/>
          <c:showBubbleSize val="0"/>
        </c:dLbls>
        <c:axId val="230788992"/>
        <c:axId val="188037424"/>
      </c:scatterChart>
      <c:valAx>
        <c:axId val="230788992"/>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Cell 1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037424"/>
        <c:crosses val="autoZero"/>
        <c:crossBetween val="midCat"/>
      </c:valAx>
      <c:valAx>
        <c:axId val="18803742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788992"/>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Meas Date</a:t>
            </a:r>
            <a:r>
              <a:rPr lang="en-US" baseline="0"/>
              <a:t>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'Reg 1 - Cell 1 Vi vs Vm'!$E$26:$E$46</c:f>
              <c:numCache>
                <c:formatCode>m/d/yyyy</c:formatCode>
                <c:ptCount val="21"/>
                <c:pt idx="0">
                  <c:v>40879</c:v>
                </c:pt>
                <c:pt idx="1">
                  <c:v>40947</c:v>
                </c:pt>
                <c:pt idx="2">
                  <c:v>40966</c:v>
                </c:pt>
                <c:pt idx="3">
                  <c:v>40985</c:v>
                </c:pt>
                <c:pt idx="4">
                  <c:v>41031</c:v>
                </c:pt>
                <c:pt idx="5">
                  <c:v>41096</c:v>
                </c:pt>
                <c:pt idx="6">
                  <c:v>41192</c:v>
                </c:pt>
                <c:pt idx="7">
                  <c:v>41248</c:v>
                </c:pt>
                <c:pt idx="8">
                  <c:v>41309</c:v>
                </c:pt>
                <c:pt idx="9">
                  <c:v>41361</c:v>
                </c:pt>
                <c:pt idx="10">
                  <c:v>41372</c:v>
                </c:pt>
                <c:pt idx="11">
                  <c:v>41456</c:v>
                </c:pt>
                <c:pt idx="12">
                  <c:v>41568</c:v>
                </c:pt>
                <c:pt idx="13">
                  <c:v>41639</c:v>
                </c:pt>
                <c:pt idx="14">
                  <c:v>41696</c:v>
                </c:pt>
                <c:pt idx="15">
                  <c:v>41766</c:v>
                </c:pt>
                <c:pt idx="16">
                  <c:v>41778</c:v>
                </c:pt>
                <c:pt idx="17">
                  <c:v>41836</c:v>
                </c:pt>
                <c:pt idx="18">
                  <c:v>41877</c:v>
                </c:pt>
                <c:pt idx="19">
                  <c:v>41913</c:v>
                </c:pt>
                <c:pt idx="20">
                  <c:v>42003</c:v>
                </c:pt>
              </c:numCache>
            </c:numRef>
          </c:xVal>
          <c:yVal>
            <c:numRef>
              <c:f>'Reg 1 - Cell 1 Vi vs Vm'!$C$26:$C$46</c:f>
              <c:numCache>
                <c:formatCode>General</c:formatCode>
                <c:ptCount val="21"/>
                <c:pt idx="0">
                  <c:v>-3.0832293262864019E-2</c:v>
                </c:pt>
                <c:pt idx="1">
                  <c:v>1.6060082155866573E-2</c:v>
                </c:pt>
                <c:pt idx="2">
                  <c:v>3.0577725699197367E-2</c:v>
                </c:pt>
                <c:pt idx="3">
                  <c:v>2.2374243325008258E-2</c:v>
                </c:pt>
                <c:pt idx="4">
                  <c:v>-0.18720363925417693</c:v>
                </c:pt>
                <c:pt idx="5">
                  <c:v>-1.7848646272987101E-2</c:v>
                </c:pt>
                <c:pt idx="6">
                  <c:v>-4.1569093759341424E-2</c:v>
                </c:pt>
                <c:pt idx="7">
                  <c:v>9.0954498326059063E-3</c:v>
                </c:pt>
                <c:pt idx="8">
                  <c:v>4.4411837001191168E-2</c:v>
                </c:pt>
                <c:pt idx="9">
                  <c:v>-1.9429135306223144E-2</c:v>
                </c:pt>
                <c:pt idx="10">
                  <c:v>-2.3093910234942339E-2</c:v>
                </c:pt>
                <c:pt idx="11">
                  <c:v>6.6465067929778437E-2</c:v>
                </c:pt>
                <c:pt idx="12">
                  <c:v>-3.782498128007683E-2</c:v>
                </c:pt>
                <c:pt idx="13">
                  <c:v>3.8095543339586785E-2</c:v>
                </c:pt>
                <c:pt idx="14">
                  <c:v>2.2899611599673131E-2</c:v>
                </c:pt>
                <c:pt idx="15">
                  <c:v>0.22076925071540243</c:v>
                </c:pt>
                <c:pt idx="16">
                  <c:v>7.2769788278698622E-2</c:v>
                </c:pt>
                <c:pt idx="17">
                  <c:v>-6.6879829025644794E-2</c:v>
                </c:pt>
                <c:pt idx="18">
                  <c:v>-3.1414362906219385E-2</c:v>
                </c:pt>
                <c:pt idx="19">
                  <c:v>-3.2187047088109849E-2</c:v>
                </c:pt>
                <c:pt idx="20">
                  <c:v>-5.5235661486424115E-2</c:v>
                </c:pt>
              </c:numCache>
            </c:numRef>
          </c:yVal>
          <c:smooth val="0"/>
        </c:ser>
        <c:dLbls>
          <c:showLegendKey val="0"/>
          <c:showVal val="0"/>
          <c:showCatName val="0"/>
          <c:showSerName val="0"/>
          <c:showPercent val="0"/>
          <c:showBubbleSize val="0"/>
        </c:dLbls>
        <c:axId val="385677448"/>
        <c:axId val="571655600"/>
      </c:scatterChart>
      <c:valAx>
        <c:axId val="385677448"/>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655600"/>
        <c:crosses val="autoZero"/>
        <c:crossBetween val="midCat"/>
      </c:valAx>
      <c:valAx>
        <c:axId val="57165560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677448"/>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 Fit Plot: Cell</a:t>
            </a:r>
            <a:r>
              <a:rPr lang="en-US" baseline="0"/>
              <a:t> 1 Vi vs Vm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Rating Line Fit</c:v>
          </c:tx>
          <c:spPr>
            <a:ln w="9525" cap="rnd">
              <a:solidFill>
                <a:schemeClr val="tx1"/>
              </a:solidFill>
              <a:round/>
            </a:ln>
            <a:effectLst/>
          </c:spPr>
          <c:marker>
            <c:symbol val="none"/>
          </c:marker>
          <c:xVal>
            <c:numRef>
              <c:f>'Reg 1 - Cell 1 Vi vs Vm'!$D$26:$D$46</c:f>
              <c:numCache>
                <c:formatCode>0.00</c:formatCode>
                <c:ptCount val="21"/>
                <c:pt idx="0">
                  <c:v>0.20599999999999999</c:v>
                </c:pt>
                <c:pt idx="1">
                  <c:v>0.34100000000000003</c:v>
                </c:pt>
                <c:pt idx="2">
                  <c:v>0.72</c:v>
                </c:pt>
                <c:pt idx="3">
                  <c:v>3.0169999999999999</c:v>
                </c:pt>
                <c:pt idx="4">
                  <c:v>3.1</c:v>
                </c:pt>
                <c:pt idx="5">
                  <c:v>0.56499999999999995</c:v>
                </c:pt>
                <c:pt idx="6">
                  <c:v>9.9000000000000005E-2</c:v>
                </c:pt>
                <c:pt idx="7">
                  <c:v>1.83</c:v>
                </c:pt>
                <c:pt idx="8">
                  <c:v>0.56999999999999995</c:v>
                </c:pt>
                <c:pt idx="9">
                  <c:v>1.254</c:v>
                </c:pt>
                <c:pt idx="10">
                  <c:v>3.5270000000000001</c:v>
                </c:pt>
                <c:pt idx="11">
                  <c:v>0.19700000000000001</c:v>
                </c:pt>
                <c:pt idx="12">
                  <c:v>0.113</c:v>
                </c:pt>
                <c:pt idx="13">
                  <c:v>0.224</c:v>
                </c:pt>
                <c:pt idx="14">
                  <c:v>0.43</c:v>
                </c:pt>
                <c:pt idx="15">
                  <c:v>2.0449999999999999</c:v>
                </c:pt>
                <c:pt idx="16">
                  <c:v>1.883</c:v>
                </c:pt>
                <c:pt idx="17">
                  <c:v>0.22</c:v>
                </c:pt>
                <c:pt idx="18">
                  <c:v>8.3000000000000001E-3</c:v>
                </c:pt>
                <c:pt idx="19">
                  <c:v>7.6999999999999999E-2</c:v>
                </c:pt>
                <c:pt idx="20">
                  <c:v>0.51600000000000001</c:v>
                </c:pt>
              </c:numCache>
            </c:numRef>
          </c:xVal>
          <c:yVal>
            <c:numRef>
              <c:f>'Reg 1 - Cell 1 Vi vs Vm'!$B$26:$B$46</c:f>
              <c:numCache>
                <c:formatCode>General</c:formatCode>
                <c:ptCount val="21"/>
                <c:pt idx="0">
                  <c:v>0.20344377901566502</c:v>
                </c:pt>
                <c:pt idx="1">
                  <c:v>0.29189738611815141</c:v>
                </c:pt>
                <c:pt idx="2">
                  <c:v>0.54022269790957611</c:v>
                </c:pt>
                <c:pt idx="3">
                  <c:v>2.0452444424607696</c:v>
                </c:pt>
                <c:pt idx="4">
                  <c:v>2.0996270305311873</c:v>
                </c:pt>
                <c:pt idx="5">
                  <c:v>0.4386648527178324</c:v>
                </c:pt>
                <c:pt idx="6">
                  <c:v>0.1333361052381388</c:v>
                </c:pt>
                <c:pt idx="7">
                  <c:v>1.2675079118633528</c:v>
                </c:pt>
                <c:pt idx="8">
                  <c:v>0.44194091224014675</c:v>
                </c:pt>
                <c:pt idx="9">
                  <c:v>0.8901058548927443</c:v>
                </c:pt>
                <c:pt idx="10">
                  <c:v>2.3794025137368298</c:v>
                </c:pt>
                <c:pt idx="11">
                  <c:v>0.19754687187549927</c:v>
                </c:pt>
                <c:pt idx="12">
                  <c:v>0.14250907190061887</c:v>
                </c:pt>
                <c:pt idx="13">
                  <c:v>0.21523759329599654</c:v>
                </c:pt>
                <c:pt idx="14">
                  <c:v>0.35021124561534611</c:v>
                </c:pt>
                <c:pt idx="15">
                  <c:v>1.408378471322868</c:v>
                </c:pt>
                <c:pt idx="16">
                  <c:v>1.3022341427998845</c:v>
                </c:pt>
                <c:pt idx="17">
                  <c:v>0.21261674567814509</c:v>
                </c:pt>
                <c:pt idx="18">
                  <c:v>7.3908385503357224E-2</c:v>
                </c:pt>
                <c:pt idx="19">
                  <c:v>0.11892144333995583</c:v>
                </c:pt>
                <c:pt idx="20">
                  <c:v>0.40655946939915222</c:v>
                </c:pt>
              </c:numCache>
            </c:numRef>
          </c:yVal>
          <c:smooth val="0"/>
        </c:ser>
        <c:ser>
          <c:idx val="1"/>
          <c:order val="1"/>
          <c:tx>
            <c:v>Measurements</c:v>
          </c:tx>
          <c:spPr>
            <a:ln w="25400" cap="rnd">
              <a:noFill/>
              <a:round/>
            </a:ln>
            <a:effectLst/>
          </c:spPr>
          <c:marker>
            <c:symbol val="circle"/>
            <c:size val="5"/>
            <c:spPr>
              <a:solidFill>
                <a:schemeClr val="accent2"/>
              </a:solidFill>
              <a:ln w="9525">
                <a:solidFill>
                  <a:schemeClr val="accent2"/>
                </a:solidFill>
              </a:ln>
              <a:effectLst/>
            </c:spPr>
          </c:marker>
          <c:xVal>
            <c:numRef>
              <c:f>'Reg 1 - Cell 1 Vi vs Vm'!$D$26:$D$46</c:f>
              <c:numCache>
                <c:formatCode>0.00</c:formatCode>
                <c:ptCount val="21"/>
                <c:pt idx="0">
                  <c:v>0.20599999999999999</c:v>
                </c:pt>
                <c:pt idx="1">
                  <c:v>0.34100000000000003</c:v>
                </c:pt>
                <c:pt idx="2">
                  <c:v>0.72</c:v>
                </c:pt>
                <c:pt idx="3">
                  <c:v>3.0169999999999999</c:v>
                </c:pt>
                <c:pt idx="4">
                  <c:v>3.1</c:v>
                </c:pt>
                <c:pt idx="5">
                  <c:v>0.56499999999999995</c:v>
                </c:pt>
                <c:pt idx="6">
                  <c:v>9.9000000000000005E-2</c:v>
                </c:pt>
                <c:pt idx="7">
                  <c:v>1.83</c:v>
                </c:pt>
                <c:pt idx="8">
                  <c:v>0.56999999999999995</c:v>
                </c:pt>
                <c:pt idx="9">
                  <c:v>1.254</c:v>
                </c:pt>
                <c:pt idx="10">
                  <c:v>3.5270000000000001</c:v>
                </c:pt>
                <c:pt idx="11">
                  <c:v>0.19700000000000001</c:v>
                </c:pt>
                <c:pt idx="12">
                  <c:v>0.113</c:v>
                </c:pt>
                <c:pt idx="13">
                  <c:v>0.224</c:v>
                </c:pt>
                <c:pt idx="14">
                  <c:v>0.43</c:v>
                </c:pt>
                <c:pt idx="15">
                  <c:v>2.0449999999999999</c:v>
                </c:pt>
                <c:pt idx="16">
                  <c:v>1.883</c:v>
                </c:pt>
                <c:pt idx="17">
                  <c:v>0.22</c:v>
                </c:pt>
                <c:pt idx="18">
                  <c:v>8.3000000000000001E-3</c:v>
                </c:pt>
                <c:pt idx="19">
                  <c:v>7.6999999999999999E-2</c:v>
                </c:pt>
                <c:pt idx="20">
                  <c:v>0.51600000000000001</c:v>
                </c:pt>
              </c:numCache>
            </c:numRef>
          </c:xVal>
          <c:yVal>
            <c:numRef>
              <c:f>'Reg 1 - Cell 1 Vi vs Vm'!$F$26:$F$46</c:f>
              <c:numCache>
                <c:formatCode>General</c:formatCode>
                <c:ptCount val="21"/>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4.2494022597137839E-2</c:v>
                </c:pt>
                <c:pt idx="19">
                  <c:v>8.673439625184598E-2</c:v>
                </c:pt>
                <c:pt idx="20">
                  <c:v>0.3513238079127281</c:v>
                </c:pt>
              </c:numCache>
            </c:numRef>
          </c:yVal>
          <c:smooth val="0"/>
        </c:ser>
        <c:dLbls>
          <c:showLegendKey val="0"/>
          <c:showVal val="0"/>
          <c:showCatName val="0"/>
          <c:showSerName val="0"/>
          <c:showPercent val="0"/>
          <c:showBubbleSize val="0"/>
        </c:dLbls>
        <c:axId val="571658736"/>
        <c:axId val="571657168"/>
      </c:scatterChart>
      <c:valAx>
        <c:axId val="571658736"/>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Cell 1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657168"/>
        <c:crosses val="autoZero"/>
        <c:crossBetween val="midCat"/>
      </c:valAx>
      <c:valAx>
        <c:axId val="57165716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Vm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658736"/>
        <c:crosses val="autoZero"/>
        <c:crossBetween val="midCat"/>
      </c:valAx>
      <c:spPr>
        <a:noFill/>
        <a:ln>
          <a:solidFill>
            <a:schemeClr val="tx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 Fit Plot: Cell</a:t>
            </a:r>
            <a:r>
              <a:rPr lang="en-US" baseline="0"/>
              <a:t> 2 Vi vs Vm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Rating Line Fit</c:v>
          </c:tx>
          <c:spPr>
            <a:ln w="9525" cap="rnd">
              <a:solidFill>
                <a:schemeClr val="tx1"/>
              </a:solidFill>
              <a:round/>
            </a:ln>
            <a:effectLst/>
          </c:spPr>
          <c:marker>
            <c:symbol val="none"/>
          </c:marker>
          <c:xVal>
            <c:numRef>
              <c:f>'Reg 2 - Cell 2 Vi vs Vm'!$D$26:$D$46</c:f>
              <c:numCache>
                <c:formatCode>0.00</c:formatCode>
                <c:ptCount val="21"/>
                <c:pt idx="0">
                  <c:v>0.20200000000000001</c:v>
                </c:pt>
                <c:pt idx="1">
                  <c:v>0.373</c:v>
                </c:pt>
                <c:pt idx="2">
                  <c:v>0.75</c:v>
                </c:pt>
                <c:pt idx="3">
                  <c:v>2.9279999999999999</c:v>
                </c:pt>
                <c:pt idx="4">
                  <c:v>2.96</c:v>
                </c:pt>
                <c:pt idx="5">
                  <c:v>0.57799999999999996</c:v>
                </c:pt>
                <c:pt idx="6">
                  <c:v>9.7000000000000003E-2</c:v>
                </c:pt>
                <c:pt idx="7">
                  <c:v>1.79</c:v>
                </c:pt>
                <c:pt idx="8">
                  <c:v>0.61</c:v>
                </c:pt>
                <c:pt idx="9">
                  <c:v>1.2310000000000001</c:v>
                </c:pt>
                <c:pt idx="10">
                  <c:v>3.4039999999999999</c:v>
                </c:pt>
                <c:pt idx="11">
                  <c:v>0.19900000000000001</c:v>
                </c:pt>
                <c:pt idx="12">
                  <c:v>0.12</c:v>
                </c:pt>
                <c:pt idx="13">
                  <c:v>0.23300000000000001</c:v>
                </c:pt>
                <c:pt idx="14">
                  <c:v>0.48099999999999998</c:v>
                </c:pt>
                <c:pt idx="15">
                  <c:v>2.4380000000000002</c:v>
                </c:pt>
                <c:pt idx="16">
                  <c:v>1.9259999999999999</c:v>
                </c:pt>
                <c:pt idx="17">
                  <c:v>0.22500000000000001</c:v>
                </c:pt>
                <c:pt idx="18">
                  <c:v>2.63E-2</c:v>
                </c:pt>
                <c:pt idx="19">
                  <c:v>5.7099999999999998E-2</c:v>
                </c:pt>
                <c:pt idx="20">
                  <c:v>0.48499999999999999</c:v>
                </c:pt>
              </c:numCache>
            </c:numRef>
          </c:xVal>
          <c:yVal>
            <c:numRef>
              <c:f>'Reg 2 - Cell 2 Vi vs Vm'!$B$26:$B$46</c:f>
              <c:numCache>
                <c:formatCode>General</c:formatCode>
                <c:ptCount val="21"/>
                <c:pt idx="0">
                  <c:v>0.1860303571666457</c:v>
                </c:pt>
                <c:pt idx="1">
                  <c:v>0.30008386677517951</c:v>
                </c:pt>
                <c:pt idx="2">
                  <c:v>0.55153517158463716</c:v>
                </c:pt>
                <c:pt idx="3">
                  <c:v>2.0042167150196466</c:v>
                </c:pt>
                <c:pt idx="4">
                  <c:v>2.0255600618469751</c:v>
                </c:pt>
                <c:pt idx="5">
                  <c:v>0.43681468238774929</c:v>
                </c:pt>
                <c:pt idx="6">
                  <c:v>0.11599750038947582</c:v>
                </c:pt>
                <c:pt idx="7">
                  <c:v>1.2451939434727961</c:v>
                </c:pt>
                <c:pt idx="8">
                  <c:v>0.45815802921507726</c:v>
                </c:pt>
                <c:pt idx="9">
                  <c:v>0.87235235358291074</c:v>
                </c:pt>
                <c:pt idx="10">
                  <c:v>2.3216989990761503</c:v>
                </c:pt>
                <c:pt idx="11">
                  <c:v>0.18402941840158371</c:v>
                </c:pt>
                <c:pt idx="12">
                  <c:v>0.13133803092161778</c:v>
                </c:pt>
                <c:pt idx="13">
                  <c:v>0.20670672440561969</c:v>
                </c:pt>
                <c:pt idx="14">
                  <c:v>0.37211766231741139</c:v>
                </c:pt>
                <c:pt idx="15">
                  <c:v>1.6773967167261874</c:v>
                </c:pt>
                <c:pt idx="16">
                  <c:v>1.3359031674889399</c:v>
                </c:pt>
                <c:pt idx="17">
                  <c:v>0.20137088769878769</c:v>
                </c:pt>
                <c:pt idx="18">
                  <c:v>6.8842043492848087E-2</c:v>
                </c:pt>
                <c:pt idx="19">
                  <c:v>8.9385014814151259E-2</c:v>
                </c:pt>
                <c:pt idx="20">
                  <c:v>0.3747855806708274</c:v>
                </c:pt>
              </c:numCache>
            </c:numRef>
          </c:yVal>
          <c:smooth val="0"/>
        </c:ser>
        <c:ser>
          <c:idx val="1"/>
          <c:order val="1"/>
          <c:tx>
            <c:v>Measurements</c:v>
          </c:tx>
          <c:spPr>
            <a:ln w="25400" cap="rnd">
              <a:noFill/>
              <a:round/>
            </a:ln>
            <a:effectLst/>
          </c:spPr>
          <c:marker>
            <c:symbol val="circle"/>
            <c:size val="5"/>
            <c:spPr>
              <a:solidFill>
                <a:schemeClr val="accent2"/>
              </a:solidFill>
              <a:ln w="9525">
                <a:solidFill>
                  <a:schemeClr val="accent2"/>
                </a:solidFill>
              </a:ln>
              <a:effectLst/>
            </c:spPr>
          </c:marker>
          <c:xVal>
            <c:numRef>
              <c:f>'Reg 2 - Cell 2 Vi vs Vm'!$D$26:$D$46</c:f>
              <c:numCache>
                <c:formatCode>0.00</c:formatCode>
                <c:ptCount val="21"/>
                <c:pt idx="0">
                  <c:v>0.20200000000000001</c:v>
                </c:pt>
                <c:pt idx="1">
                  <c:v>0.373</c:v>
                </c:pt>
                <c:pt idx="2">
                  <c:v>0.75</c:v>
                </c:pt>
                <c:pt idx="3">
                  <c:v>2.9279999999999999</c:v>
                </c:pt>
                <c:pt idx="4">
                  <c:v>2.96</c:v>
                </c:pt>
                <c:pt idx="5">
                  <c:v>0.57799999999999996</c:v>
                </c:pt>
                <c:pt idx="6">
                  <c:v>9.7000000000000003E-2</c:v>
                </c:pt>
                <c:pt idx="7">
                  <c:v>1.79</c:v>
                </c:pt>
                <c:pt idx="8">
                  <c:v>0.61</c:v>
                </c:pt>
                <c:pt idx="9">
                  <c:v>1.2310000000000001</c:v>
                </c:pt>
                <c:pt idx="10">
                  <c:v>3.4039999999999999</c:v>
                </c:pt>
                <c:pt idx="11">
                  <c:v>0.19900000000000001</c:v>
                </c:pt>
                <c:pt idx="12">
                  <c:v>0.12</c:v>
                </c:pt>
                <c:pt idx="13">
                  <c:v>0.23300000000000001</c:v>
                </c:pt>
                <c:pt idx="14">
                  <c:v>0.48099999999999998</c:v>
                </c:pt>
                <c:pt idx="15">
                  <c:v>2.4380000000000002</c:v>
                </c:pt>
                <c:pt idx="16">
                  <c:v>1.9259999999999999</c:v>
                </c:pt>
                <c:pt idx="17">
                  <c:v>0.22500000000000001</c:v>
                </c:pt>
                <c:pt idx="18">
                  <c:v>2.63E-2</c:v>
                </c:pt>
                <c:pt idx="19">
                  <c:v>5.7099999999999998E-2</c:v>
                </c:pt>
                <c:pt idx="20">
                  <c:v>0.48499999999999999</c:v>
                </c:pt>
              </c:numCache>
            </c:numRef>
          </c:xVal>
          <c:yVal>
            <c:numRef>
              <c:f>'Reg 2 - Cell 2 Vi vs Vm'!$F$26:$F$46</c:f>
              <c:numCache>
                <c:formatCode>General</c:formatCode>
                <c:ptCount val="21"/>
                <c:pt idx="0">
                  <c:v>0.172611485752801</c:v>
                </c:pt>
                <c:pt idx="1">
                  <c:v>0.30795746827401799</c:v>
                </c:pt>
                <c:pt idx="2">
                  <c:v>0.57080042360877348</c:v>
                </c:pt>
                <c:pt idx="3">
                  <c:v>2.0676186857857779</c:v>
                </c:pt>
                <c:pt idx="4">
                  <c:v>1.9124233912770103</c:v>
                </c:pt>
                <c:pt idx="5">
                  <c:v>0.4208162064448453</c:v>
                </c:pt>
                <c:pt idx="6">
                  <c:v>9.1767011478797372E-2</c:v>
                </c:pt>
                <c:pt idx="7">
                  <c:v>1.2766033616959587</c:v>
                </c:pt>
                <c:pt idx="8">
                  <c:v>0.48635274924133792</c:v>
                </c:pt>
                <c:pt idx="9">
                  <c:v>0.87067671958652115</c:v>
                </c:pt>
                <c:pt idx="10">
                  <c:v>2.3563086035018874</c:v>
                </c:pt>
                <c:pt idx="11">
                  <c:v>0.26401193980527771</c:v>
                </c:pt>
                <c:pt idx="12">
                  <c:v>0.10468409062054204</c:v>
                </c:pt>
                <c:pt idx="13">
                  <c:v>0.25333313663558332</c:v>
                </c:pt>
                <c:pt idx="14">
                  <c:v>0.37311085721501924</c:v>
                </c:pt>
                <c:pt idx="15">
                  <c:v>1.6291477220382704</c:v>
                </c:pt>
                <c:pt idx="16">
                  <c:v>1.3750039310785831</c:v>
                </c:pt>
                <c:pt idx="17">
                  <c:v>0.1457369166525003</c:v>
                </c:pt>
                <c:pt idx="18">
                  <c:v>4.2494022597137839E-2</c:v>
                </c:pt>
                <c:pt idx="19">
                  <c:v>8.673439625184598E-2</c:v>
                </c:pt>
                <c:pt idx="20">
                  <c:v>0.3513238079127281</c:v>
                </c:pt>
              </c:numCache>
            </c:numRef>
          </c:yVal>
          <c:smooth val="0"/>
        </c:ser>
        <c:dLbls>
          <c:showLegendKey val="0"/>
          <c:showVal val="0"/>
          <c:showCatName val="0"/>
          <c:showSerName val="0"/>
          <c:showPercent val="0"/>
          <c:showBubbleSize val="0"/>
        </c:dLbls>
        <c:axId val="571656384"/>
        <c:axId val="571656776"/>
      </c:scatterChart>
      <c:valAx>
        <c:axId val="57165638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Cell 2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656776"/>
        <c:crosses val="autoZero"/>
        <c:crossBetween val="midCat"/>
      </c:valAx>
      <c:valAx>
        <c:axId val="57165677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Vm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656384"/>
        <c:crosses val="autoZero"/>
        <c:crossBetween val="midCat"/>
      </c:valAx>
      <c:spPr>
        <a:noFill/>
        <a:ln>
          <a:solidFill>
            <a:schemeClr val="tx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Cell</a:t>
            </a:r>
            <a:r>
              <a:rPr lang="en-US" baseline="0"/>
              <a:t> 2 Vi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'Reg 2 - Cell 2 Vi vs Vm'!$D$26:$D$46</c:f>
              <c:numCache>
                <c:formatCode>0.00</c:formatCode>
                <c:ptCount val="21"/>
                <c:pt idx="0">
                  <c:v>0.20200000000000001</c:v>
                </c:pt>
                <c:pt idx="1">
                  <c:v>0.373</c:v>
                </c:pt>
                <c:pt idx="2">
                  <c:v>0.75</c:v>
                </c:pt>
                <c:pt idx="3">
                  <c:v>2.9279999999999999</c:v>
                </c:pt>
                <c:pt idx="4">
                  <c:v>2.96</c:v>
                </c:pt>
                <c:pt idx="5">
                  <c:v>0.57799999999999996</c:v>
                </c:pt>
                <c:pt idx="6">
                  <c:v>9.7000000000000003E-2</c:v>
                </c:pt>
                <c:pt idx="7">
                  <c:v>1.79</c:v>
                </c:pt>
                <c:pt idx="8">
                  <c:v>0.61</c:v>
                </c:pt>
                <c:pt idx="9">
                  <c:v>1.2310000000000001</c:v>
                </c:pt>
                <c:pt idx="10">
                  <c:v>3.4039999999999999</c:v>
                </c:pt>
                <c:pt idx="11">
                  <c:v>0.19900000000000001</c:v>
                </c:pt>
                <c:pt idx="12">
                  <c:v>0.12</c:v>
                </c:pt>
                <c:pt idx="13">
                  <c:v>0.23300000000000001</c:v>
                </c:pt>
                <c:pt idx="14">
                  <c:v>0.48099999999999998</c:v>
                </c:pt>
                <c:pt idx="15">
                  <c:v>2.4380000000000002</c:v>
                </c:pt>
                <c:pt idx="16">
                  <c:v>1.9259999999999999</c:v>
                </c:pt>
                <c:pt idx="17">
                  <c:v>0.22500000000000001</c:v>
                </c:pt>
                <c:pt idx="18">
                  <c:v>2.63E-2</c:v>
                </c:pt>
                <c:pt idx="19">
                  <c:v>5.7099999999999998E-2</c:v>
                </c:pt>
                <c:pt idx="20">
                  <c:v>0.48499999999999999</c:v>
                </c:pt>
              </c:numCache>
            </c:numRef>
          </c:xVal>
          <c:yVal>
            <c:numRef>
              <c:f>'Reg 2 - Cell 2 Vi vs Vm'!$C$26:$C$46</c:f>
              <c:numCache>
                <c:formatCode>General</c:formatCode>
                <c:ptCount val="21"/>
                <c:pt idx="0">
                  <c:v>-1.3418871413844707E-2</c:v>
                </c:pt>
                <c:pt idx="1">
                  <c:v>7.8736014988384784E-3</c:v>
                </c:pt>
                <c:pt idx="2">
                  <c:v>1.9265252024136315E-2</c:v>
                </c:pt>
                <c:pt idx="3">
                  <c:v>6.3401970766131299E-2</c:v>
                </c:pt>
                <c:pt idx="4">
                  <c:v>-0.11313667056996479</c:v>
                </c:pt>
                <c:pt idx="5">
                  <c:v>-1.5998475942903989E-2</c:v>
                </c:pt>
                <c:pt idx="6">
                  <c:v>-2.4230488910678444E-2</c:v>
                </c:pt>
                <c:pt idx="7">
                  <c:v>3.1409418223162566E-2</c:v>
                </c:pt>
                <c:pt idx="8">
                  <c:v>2.8194720026260667E-2</c:v>
                </c:pt>
                <c:pt idx="9">
                  <c:v>-1.6756339963895917E-3</c:v>
                </c:pt>
                <c:pt idx="10">
                  <c:v>3.4609604425737128E-2</c:v>
                </c:pt>
                <c:pt idx="11">
                  <c:v>7.9982521403693996E-2</c:v>
                </c:pt>
                <c:pt idx="12">
                  <c:v>-2.6653940301075735E-2</c:v>
                </c:pt>
                <c:pt idx="13">
                  <c:v>4.6626412229963637E-2</c:v>
                </c:pt>
                <c:pt idx="14">
                  <c:v>9.9319489760785196E-4</c:v>
                </c:pt>
                <c:pt idx="15">
                  <c:v>-4.8248994687916991E-2</c:v>
                </c:pt>
                <c:pt idx="16">
                  <c:v>3.9100763589643206E-2</c:v>
                </c:pt>
                <c:pt idx="17">
                  <c:v>-5.5633971046287395E-2</c:v>
                </c:pt>
                <c:pt idx="18">
                  <c:v>-2.6348020895710249E-2</c:v>
                </c:pt>
                <c:pt idx="19">
                  <c:v>-2.6506185623052791E-3</c:v>
                </c:pt>
                <c:pt idx="20">
                  <c:v>-2.3461772758099297E-2</c:v>
                </c:pt>
              </c:numCache>
            </c:numRef>
          </c:yVal>
          <c:smooth val="0"/>
        </c:ser>
        <c:dLbls>
          <c:showLegendKey val="0"/>
          <c:showVal val="0"/>
          <c:showCatName val="0"/>
          <c:showSerName val="0"/>
          <c:showPercent val="0"/>
          <c:showBubbleSize val="0"/>
        </c:dLbls>
        <c:axId val="571657952"/>
        <c:axId val="571655208"/>
      </c:scatterChart>
      <c:valAx>
        <c:axId val="571657952"/>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Cell 2 Vi</a:t>
                </a:r>
                <a:r>
                  <a:rPr lang="en-US" baseline="0"/>
                  <a:t> (ft/sec)</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655208"/>
        <c:crosses val="autoZero"/>
        <c:crossBetween val="midCat"/>
      </c:valAx>
      <c:valAx>
        <c:axId val="57165520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657952"/>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Residuals Plot: Meas Date</a:t>
            </a:r>
            <a:r>
              <a:rPr lang="en-US" baseline="0"/>
              <a:t> vs Residuals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'Reg 2 - Cell 2 Vi vs Vm'!$E$26:$E$46</c:f>
              <c:numCache>
                <c:formatCode>m/d/yyyy</c:formatCode>
                <c:ptCount val="21"/>
                <c:pt idx="0">
                  <c:v>40879</c:v>
                </c:pt>
                <c:pt idx="1">
                  <c:v>40947</c:v>
                </c:pt>
                <c:pt idx="2">
                  <c:v>40966</c:v>
                </c:pt>
                <c:pt idx="3">
                  <c:v>40985</c:v>
                </c:pt>
                <c:pt idx="4">
                  <c:v>41031</c:v>
                </c:pt>
                <c:pt idx="5">
                  <c:v>41096</c:v>
                </c:pt>
                <c:pt idx="6">
                  <c:v>41192</c:v>
                </c:pt>
                <c:pt idx="7">
                  <c:v>41248</c:v>
                </c:pt>
                <c:pt idx="8">
                  <c:v>41309</c:v>
                </c:pt>
                <c:pt idx="9">
                  <c:v>41361</c:v>
                </c:pt>
                <c:pt idx="10">
                  <c:v>41372</c:v>
                </c:pt>
                <c:pt idx="11">
                  <c:v>41456</c:v>
                </c:pt>
                <c:pt idx="12">
                  <c:v>41568</c:v>
                </c:pt>
                <c:pt idx="13">
                  <c:v>41639</c:v>
                </c:pt>
                <c:pt idx="14">
                  <c:v>41696</c:v>
                </c:pt>
                <c:pt idx="15">
                  <c:v>41766</c:v>
                </c:pt>
                <c:pt idx="16">
                  <c:v>41778</c:v>
                </c:pt>
                <c:pt idx="17">
                  <c:v>41836</c:v>
                </c:pt>
                <c:pt idx="18">
                  <c:v>41877</c:v>
                </c:pt>
                <c:pt idx="19">
                  <c:v>41913</c:v>
                </c:pt>
                <c:pt idx="20">
                  <c:v>42003</c:v>
                </c:pt>
              </c:numCache>
            </c:numRef>
          </c:xVal>
          <c:yVal>
            <c:numRef>
              <c:f>'Reg 2 - Cell 2 Vi vs Vm'!$C$26:$C$46</c:f>
              <c:numCache>
                <c:formatCode>General</c:formatCode>
                <c:ptCount val="21"/>
                <c:pt idx="0">
                  <c:v>-1.3418871413844707E-2</c:v>
                </c:pt>
                <c:pt idx="1">
                  <c:v>7.8736014988384784E-3</c:v>
                </c:pt>
                <c:pt idx="2">
                  <c:v>1.9265252024136315E-2</c:v>
                </c:pt>
                <c:pt idx="3">
                  <c:v>6.3401970766131299E-2</c:v>
                </c:pt>
                <c:pt idx="4">
                  <c:v>-0.11313667056996479</c:v>
                </c:pt>
                <c:pt idx="5">
                  <c:v>-1.5998475942903989E-2</c:v>
                </c:pt>
                <c:pt idx="6">
                  <c:v>-2.4230488910678444E-2</c:v>
                </c:pt>
                <c:pt idx="7">
                  <c:v>3.1409418223162566E-2</c:v>
                </c:pt>
                <c:pt idx="8">
                  <c:v>2.8194720026260667E-2</c:v>
                </c:pt>
                <c:pt idx="9">
                  <c:v>-1.6756339963895917E-3</c:v>
                </c:pt>
                <c:pt idx="10">
                  <c:v>3.4609604425737128E-2</c:v>
                </c:pt>
                <c:pt idx="11">
                  <c:v>7.9982521403693996E-2</c:v>
                </c:pt>
                <c:pt idx="12">
                  <c:v>-2.6653940301075735E-2</c:v>
                </c:pt>
                <c:pt idx="13">
                  <c:v>4.6626412229963637E-2</c:v>
                </c:pt>
                <c:pt idx="14">
                  <c:v>9.9319489760785196E-4</c:v>
                </c:pt>
                <c:pt idx="15">
                  <c:v>-4.8248994687916991E-2</c:v>
                </c:pt>
                <c:pt idx="16">
                  <c:v>3.9100763589643206E-2</c:v>
                </c:pt>
                <c:pt idx="17">
                  <c:v>-5.5633971046287395E-2</c:v>
                </c:pt>
                <c:pt idx="18">
                  <c:v>-2.6348020895710249E-2</c:v>
                </c:pt>
                <c:pt idx="19">
                  <c:v>-2.6506185623052791E-3</c:v>
                </c:pt>
                <c:pt idx="20">
                  <c:v>-2.3461772758099297E-2</c:v>
                </c:pt>
              </c:numCache>
            </c:numRef>
          </c:yVal>
          <c:smooth val="0"/>
        </c:ser>
        <c:dLbls>
          <c:showLegendKey val="0"/>
          <c:showVal val="0"/>
          <c:showCatName val="0"/>
          <c:showSerName val="0"/>
          <c:showPercent val="0"/>
          <c:showBubbleSize val="0"/>
        </c:dLbls>
        <c:axId val="571879248"/>
        <c:axId val="571877288"/>
      </c:scatterChart>
      <c:valAx>
        <c:axId val="571879248"/>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877288"/>
        <c:crosses val="autoZero"/>
        <c:crossBetween val="midCat"/>
      </c:valAx>
      <c:valAx>
        <c:axId val="57187728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Residuals (ft/sec)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879248"/>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4.xml"/></Relationships>
</file>

<file path=xl/chartsheets/sheet1.xml><?xml version="1.0" encoding="utf-8"?>
<chartsheet xmlns="http://schemas.openxmlformats.org/spreadsheetml/2006/main" xmlns:r="http://schemas.openxmlformats.org/officeDocument/2006/relationships">
  <sheetPr>
    <tabColor rgb="FFFF0000"/>
  </sheetPr>
  <sheetViews>
    <sheetView zoomScale="1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rgb="FFFF0000"/>
  </sheetPr>
  <sheetViews>
    <sheetView zoomScale="17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rgb="FFFF0000"/>
  </sheetPr>
  <sheetViews>
    <sheetView zoomScale="177"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tabColor rgb="FFFF0000"/>
  </sheetPr>
  <sheetViews>
    <sheetView zoomScale="17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5</xdr:row>
      <xdr:rowOff>57982</xdr:rowOff>
    </xdr:from>
    <xdr:to>
      <xdr:col>1</xdr:col>
      <xdr:colOff>19050</xdr:colOff>
      <xdr:row>33</xdr:row>
      <xdr:rowOff>75367</xdr:rowOff>
    </xdr:to>
    <xdr:pic>
      <xdr:nvPicPr>
        <xdr:cNvPr id="6151" name="Picture 1"/>
        <xdr:cNvPicPr>
          <a:picLocks noChangeAspect="1" noChangeArrowheads="1"/>
        </xdr:cNvPicPr>
      </xdr:nvPicPr>
      <xdr:blipFill>
        <a:blip xmlns:r="http://schemas.openxmlformats.org/officeDocument/2006/relationships" r:embed="rId1" cstate="print"/>
        <a:stretch>
          <a:fillRect/>
        </a:stretch>
      </xdr:blipFill>
      <xdr:spPr bwMode="auto">
        <a:xfrm>
          <a:off x="161925" y="867607"/>
          <a:ext cx="7419975" cy="455128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8663983" cy="62890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3983" cy="62890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0.0703</cdr:x>
      <cdr:y>0.58596</cdr:y>
    </cdr:from>
    <cdr:to>
      <cdr:x>0.21265</cdr:x>
      <cdr:y>0.81114</cdr:y>
    </cdr:to>
    <cdr:grpSp>
      <cdr:nvGrpSpPr>
        <cdr:cNvPr id="4" name="Group 3"/>
        <cdr:cNvGrpSpPr/>
      </cdr:nvGrpSpPr>
      <cdr:grpSpPr>
        <a:xfrm xmlns:a="http://schemas.openxmlformats.org/drawingml/2006/main">
          <a:off x="609078" y="3685109"/>
          <a:ext cx="1233318" cy="1416159"/>
          <a:chOff x="609600" y="3688080"/>
          <a:chExt cx="1234440" cy="1417320"/>
        </a:xfrm>
      </cdr:grpSpPr>
      <cdr:sp macro="" textlink="">
        <cdr:nvSpPr>
          <cdr:cNvPr id="2" name="Oval 1"/>
          <cdr:cNvSpPr/>
        </cdr:nvSpPr>
        <cdr:spPr>
          <a:xfrm xmlns:a="http://schemas.openxmlformats.org/drawingml/2006/main">
            <a:off x="609600" y="4777740"/>
            <a:ext cx="335280" cy="327660"/>
          </a:xfrm>
          <a:prstGeom xmlns:a="http://schemas.openxmlformats.org/drawingml/2006/main" prst="ellipse">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3" name="Line Callout 1 2"/>
          <cdr:cNvSpPr/>
        </cdr:nvSpPr>
        <cdr:spPr>
          <a:xfrm xmlns:a="http://schemas.openxmlformats.org/drawingml/2006/main">
            <a:off x="1082040" y="3688080"/>
            <a:ext cx="762000" cy="434340"/>
          </a:xfrm>
          <a:prstGeom xmlns:a="http://schemas.openxmlformats.org/drawingml/2006/main" prst="borderCallout1">
            <a:avLst>
              <a:gd name="adj1" fmla="val 18750"/>
              <a:gd name="adj2" fmla="val -8333"/>
              <a:gd name="adj3" fmla="val 249732"/>
              <a:gd name="adj4" fmla="val -35391"/>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000">
                <a:solidFill>
                  <a:sysClr val="windowText" lastClr="000000"/>
                </a:solidFill>
              </a:rPr>
              <a:t>Insufficient scatterers</a:t>
            </a:r>
          </a:p>
        </cdr:txBody>
      </cdr:sp>
    </cdr:grpSp>
  </cdr:relSizeAnchor>
</c:userShapes>
</file>

<file path=xl/drawings/drawing13.xml><?xml version="1.0" encoding="utf-8"?>
<xdr:wsDr xmlns:xdr="http://schemas.openxmlformats.org/drawingml/2006/spreadsheetDrawing" xmlns:a="http://schemas.openxmlformats.org/drawingml/2006/main">
  <xdr:absoluteAnchor>
    <xdr:pos x="0" y="0"/>
    <xdr:ext cx="8663983" cy="62890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63983" cy="62890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twoCellAnchor>
    <xdr:from>
      <xdr:col>4</xdr:col>
      <xdr:colOff>228600</xdr:colOff>
      <xdr:row>2</xdr:row>
      <xdr:rowOff>47625</xdr:rowOff>
    </xdr:from>
    <xdr:to>
      <xdr:col>10</xdr:col>
      <xdr:colOff>85725</xdr:colOff>
      <xdr:row>19</xdr:row>
      <xdr:rowOff>19050</xdr:rowOff>
    </xdr:to>
    <xdr:sp macro="" textlink="">
      <xdr:nvSpPr>
        <xdr:cNvPr id="2" name="TextBox 1"/>
        <xdr:cNvSpPr txBox="1"/>
      </xdr:nvSpPr>
      <xdr:spPr>
        <a:xfrm>
          <a:off x="2667000" y="571500"/>
          <a:ext cx="3514725" cy="283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SA Rating 1.0 developed 04/29/2004.</a:t>
          </a:r>
        </a:p>
        <a:p>
          <a:r>
            <a:rPr lang="en-US" sz="1100"/>
            <a:t>Checked on:</a:t>
          </a:r>
        </a:p>
        <a:p>
          <a:r>
            <a:rPr lang="en-US" sz="1100"/>
            <a:t>Mar. 18, 2010</a:t>
          </a:r>
        </a:p>
        <a:p>
          <a:r>
            <a:rPr lang="en-US" sz="1100"/>
            <a:t>Apr. 21, 2011</a:t>
          </a:r>
        </a:p>
        <a:p>
          <a:r>
            <a:rPr lang="en-US" sz="1100"/>
            <a:t>Oct. 17, 2012</a:t>
          </a:r>
        </a:p>
        <a:p>
          <a:endParaRPr lang="en-US" sz="1100"/>
        </a:p>
        <a:p>
          <a:r>
            <a:rPr lang="en-US" sz="1100"/>
            <a:t>Proven stable 3 years in a row. Will not be checked</a:t>
          </a:r>
          <a:r>
            <a:rPr lang="en-US" sz="1100" baseline="0"/>
            <a:t> </a:t>
          </a:r>
          <a:r>
            <a:rPr lang="en-US" sz="1100"/>
            <a:t> until a major event ,</a:t>
          </a:r>
          <a:r>
            <a:rPr lang="en-US" sz="1100" baseline="0"/>
            <a:t> three years goes by  or measurements start to drift from computed discharges.  Stage area rating checks are documented in the spreadsheet "SA Rating Check Summary_12413860.xlsx" at: \\igswiawwfs001\SiteData\SurfaceWater\12413860\Analyses\Other\SA Rating\SA Rating Checks</a:t>
          </a:r>
          <a:endParaRPr lang="en-US" sz="1100" b="1" i="0" u="none" strike="noStrike">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17</xdr:col>
      <xdr:colOff>304800</xdr:colOff>
      <xdr:row>51</xdr:row>
      <xdr:rowOff>0</xdr:rowOff>
    </xdr:to>
    <xdr:grpSp>
      <xdr:nvGrpSpPr>
        <xdr:cNvPr id="6" name="Group 5"/>
        <xdr:cNvGrpSpPr/>
      </xdr:nvGrpSpPr>
      <xdr:grpSpPr>
        <a:xfrm>
          <a:off x="609600" y="561975"/>
          <a:ext cx="10058400" cy="7772400"/>
          <a:chOff x="609600" y="485775"/>
          <a:chExt cx="10058400" cy="7772400"/>
        </a:xfrm>
      </xdr:grpSpPr>
      <xdr:pic>
        <xdr:nvPicPr>
          <xdr:cNvPr id="3" name="Picture 2" descr="07022010110601344.jpg"/>
          <xdr:cNvPicPr>
            <a:picLocks noChangeAspect="1"/>
          </xdr:cNvPicPr>
        </xdr:nvPicPr>
        <xdr:blipFill>
          <a:blip xmlns:r="http://schemas.openxmlformats.org/officeDocument/2006/relationships" r:embed="rId1" cstate="print"/>
          <a:stretch>
            <a:fillRect/>
          </a:stretch>
        </xdr:blipFill>
        <xdr:spPr>
          <a:xfrm>
            <a:off x="609600" y="485775"/>
            <a:ext cx="10058400" cy="7772400"/>
          </a:xfrm>
          <a:prstGeom prst="rect">
            <a:avLst/>
          </a:prstGeom>
        </xdr:spPr>
      </xdr:pic>
      <xdr:cxnSp macro="">
        <xdr:nvCxnSpPr>
          <xdr:cNvPr id="4" name="Straight Arrow Connector 3"/>
          <xdr:cNvCxnSpPr/>
        </xdr:nvCxnSpPr>
        <xdr:spPr>
          <a:xfrm flipV="1">
            <a:off x="2486025" y="6105525"/>
            <a:ext cx="1419225" cy="9525"/>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TextBox 4"/>
          <xdr:cNvSpPr txBox="1"/>
        </xdr:nvSpPr>
        <xdr:spPr>
          <a:xfrm>
            <a:off x="2686050" y="5895975"/>
            <a:ext cx="981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~200 ft</a:t>
            </a:r>
          </a:p>
        </xdr:txBody>
      </xdr:sp>
    </xdr:grpSp>
    <xdr:clientData/>
  </xdr:twoCellAnchor>
  <xdr:twoCellAnchor>
    <xdr:from>
      <xdr:col>14</xdr:col>
      <xdr:colOff>390525</xdr:colOff>
      <xdr:row>48</xdr:row>
      <xdr:rowOff>95250</xdr:rowOff>
    </xdr:from>
    <xdr:to>
      <xdr:col>16</xdr:col>
      <xdr:colOff>600075</xdr:colOff>
      <xdr:row>50</xdr:row>
      <xdr:rowOff>85725</xdr:rowOff>
    </xdr:to>
    <xdr:sp macro="" textlink="">
      <xdr:nvSpPr>
        <xdr:cNvPr id="7" name="TextBox 6"/>
        <xdr:cNvSpPr txBox="1"/>
      </xdr:nvSpPr>
      <xdr:spPr>
        <a:xfrm>
          <a:off x="8924925" y="7867650"/>
          <a:ext cx="14287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NOT TO SCALE</a:t>
          </a:r>
        </a:p>
      </xdr:txBody>
    </xdr:sp>
    <xdr:clientData/>
  </xdr:twoCellAnchor>
  <xdr:twoCellAnchor>
    <xdr:from>
      <xdr:col>6</xdr:col>
      <xdr:colOff>323851</xdr:colOff>
      <xdr:row>10</xdr:row>
      <xdr:rowOff>95252</xdr:rowOff>
    </xdr:from>
    <xdr:to>
      <xdr:col>7</xdr:col>
      <xdr:colOff>276225</xdr:colOff>
      <xdr:row>13</xdr:row>
      <xdr:rowOff>85725</xdr:rowOff>
    </xdr:to>
    <xdr:cxnSp macro="">
      <xdr:nvCxnSpPr>
        <xdr:cNvPr id="9" name="Straight Arrow Connector 8"/>
        <xdr:cNvCxnSpPr/>
      </xdr:nvCxnSpPr>
      <xdr:spPr>
        <a:xfrm flipH="1" flipV="1">
          <a:off x="3981451" y="1790702"/>
          <a:ext cx="561974" cy="4762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219075</xdr:colOff>
      <xdr:row>12</xdr:row>
      <xdr:rowOff>133350</xdr:rowOff>
    </xdr:from>
    <xdr:to>
      <xdr:col>8</xdr:col>
      <xdr:colOff>590550</xdr:colOff>
      <xdr:row>17</xdr:row>
      <xdr:rowOff>123825</xdr:rowOff>
    </xdr:to>
    <xdr:sp macro="" textlink="">
      <xdr:nvSpPr>
        <xdr:cNvPr id="13" name="TextBox 12"/>
        <xdr:cNvSpPr txBox="1"/>
      </xdr:nvSpPr>
      <xdr:spPr>
        <a:xfrm>
          <a:off x="4486275" y="2152650"/>
          <a:ext cx="981075"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Marked</a:t>
          </a:r>
          <a:r>
            <a:rPr lang="en-US" sz="1100" b="1" baseline="0"/>
            <a:t> with stake and yellow flagging</a:t>
          </a:r>
          <a:endParaRPr lang="en-US" sz="1100" b="1"/>
        </a:p>
      </xdr:txBody>
    </xdr:sp>
    <xdr:clientData/>
  </xdr:twoCellAnchor>
  <xdr:twoCellAnchor>
    <xdr:from>
      <xdr:col>6</xdr:col>
      <xdr:colOff>504825</xdr:colOff>
      <xdr:row>41</xdr:row>
      <xdr:rowOff>28575</xdr:rowOff>
    </xdr:from>
    <xdr:to>
      <xdr:col>8</xdr:col>
      <xdr:colOff>266700</xdr:colOff>
      <xdr:row>46</xdr:row>
      <xdr:rowOff>19050</xdr:rowOff>
    </xdr:to>
    <xdr:sp macro="" textlink="">
      <xdr:nvSpPr>
        <xdr:cNvPr id="14" name="TextBox 13"/>
        <xdr:cNvSpPr txBox="1"/>
      </xdr:nvSpPr>
      <xdr:spPr>
        <a:xfrm>
          <a:off x="4162425" y="6743700"/>
          <a:ext cx="981075"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Marked</a:t>
          </a:r>
          <a:r>
            <a:rPr lang="en-US" sz="1100" b="1" baseline="0"/>
            <a:t> with stake and yellow flagging</a:t>
          </a:r>
          <a:endParaRPr lang="en-US" sz="1100" b="1"/>
        </a:p>
      </xdr:txBody>
    </xdr:sp>
    <xdr:clientData/>
  </xdr:twoCellAnchor>
  <xdr:twoCellAnchor>
    <xdr:from>
      <xdr:col>6</xdr:col>
      <xdr:colOff>276226</xdr:colOff>
      <xdr:row>40</xdr:row>
      <xdr:rowOff>114302</xdr:rowOff>
    </xdr:from>
    <xdr:to>
      <xdr:col>7</xdr:col>
      <xdr:colOff>0</xdr:colOff>
      <xdr:row>43</xdr:row>
      <xdr:rowOff>57150</xdr:rowOff>
    </xdr:to>
    <xdr:cxnSp macro="">
      <xdr:nvCxnSpPr>
        <xdr:cNvPr id="15" name="Straight Arrow Connector 14"/>
        <xdr:cNvCxnSpPr/>
      </xdr:nvCxnSpPr>
      <xdr:spPr>
        <a:xfrm flipH="1" flipV="1">
          <a:off x="3933826" y="6667502"/>
          <a:ext cx="333374" cy="4286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609599</xdr:colOff>
      <xdr:row>0</xdr:row>
      <xdr:rowOff>0</xdr:rowOff>
    </xdr:from>
    <xdr:to>
      <xdr:col>22</xdr:col>
      <xdr:colOff>123824</xdr:colOff>
      <xdr:row>20</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609599</xdr:colOff>
      <xdr:row>21</xdr:row>
      <xdr:rowOff>0</xdr:rowOff>
    </xdr:from>
    <xdr:to>
      <xdr:col>22</xdr:col>
      <xdr:colOff>180974</xdr:colOff>
      <xdr:row>36</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38</xdr:row>
      <xdr:rowOff>0</xdr:rowOff>
    </xdr:from>
    <xdr:to>
      <xdr:col>22</xdr:col>
      <xdr:colOff>171450</xdr:colOff>
      <xdr:row>59</xdr:row>
      <xdr:rowOff>61913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209550</xdr:colOff>
      <xdr:row>21</xdr:row>
      <xdr:rowOff>42862</xdr:rowOff>
    </xdr:from>
    <xdr:to>
      <xdr:col>18</xdr:col>
      <xdr:colOff>552450</xdr:colOff>
      <xdr:row>40</xdr:row>
      <xdr:rowOff>66676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209550</xdr:colOff>
      <xdr:row>40</xdr:row>
      <xdr:rowOff>123825</xdr:rowOff>
    </xdr:from>
    <xdr:to>
      <xdr:col>18</xdr:col>
      <xdr:colOff>571500</xdr:colOff>
      <xdr:row>62</xdr:row>
      <xdr:rowOff>4763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190500</xdr:colOff>
      <xdr:row>0</xdr:row>
      <xdr:rowOff>28575</xdr:rowOff>
    </xdr:from>
    <xdr:to>
      <xdr:col>18</xdr:col>
      <xdr:colOff>552450</xdr:colOff>
      <xdr:row>20</xdr:row>
      <xdr:rowOff>138113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9525</xdr:colOff>
      <xdr:row>0</xdr:row>
      <xdr:rowOff>0</xdr:rowOff>
    </xdr:from>
    <xdr:to>
      <xdr:col>19</xdr:col>
      <xdr:colOff>371475</xdr:colOff>
      <xdr:row>20</xdr:row>
      <xdr:rowOff>109538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21</xdr:row>
      <xdr:rowOff>0</xdr:rowOff>
    </xdr:from>
    <xdr:to>
      <xdr:col>19</xdr:col>
      <xdr:colOff>342900</xdr:colOff>
      <xdr:row>39</xdr:row>
      <xdr:rowOff>147639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40</xdr:row>
      <xdr:rowOff>38100</xdr:rowOff>
    </xdr:from>
    <xdr:to>
      <xdr:col>19</xdr:col>
      <xdr:colOff>371475</xdr:colOff>
      <xdr:row>61</xdr:row>
      <xdr:rowOff>100013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0</xdr:rowOff>
    </xdr:from>
    <xdr:to>
      <xdr:col>19</xdr:col>
      <xdr:colOff>361950</xdr:colOff>
      <xdr:row>20</xdr:row>
      <xdr:rowOff>109538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21</xdr:row>
      <xdr:rowOff>0</xdr:rowOff>
    </xdr:from>
    <xdr:to>
      <xdr:col>19</xdr:col>
      <xdr:colOff>342900</xdr:colOff>
      <xdr:row>37</xdr:row>
      <xdr:rowOff>80964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38</xdr:row>
      <xdr:rowOff>0</xdr:rowOff>
    </xdr:from>
    <xdr:to>
      <xdr:col>19</xdr:col>
      <xdr:colOff>361950</xdr:colOff>
      <xdr:row>59</xdr:row>
      <xdr:rowOff>61913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0</xdr:row>
      <xdr:rowOff>0</xdr:rowOff>
    </xdr:from>
    <xdr:to>
      <xdr:col>19</xdr:col>
      <xdr:colOff>361950</xdr:colOff>
      <xdr:row>20</xdr:row>
      <xdr:rowOff>109538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21</xdr:row>
      <xdr:rowOff>0</xdr:rowOff>
    </xdr:from>
    <xdr:to>
      <xdr:col>19</xdr:col>
      <xdr:colOff>342900</xdr:colOff>
      <xdr:row>37</xdr:row>
      <xdr:rowOff>80964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38</xdr:row>
      <xdr:rowOff>0</xdr:rowOff>
    </xdr:from>
    <xdr:to>
      <xdr:col>19</xdr:col>
      <xdr:colOff>361950</xdr:colOff>
      <xdr:row>59</xdr:row>
      <xdr:rowOff>61913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0</xdr:row>
      <xdr:rowOff>0</xdr:rowOff>
    </xdr:from>
    <xdr:to>
      <xdr:col>19</xdr:col>
      <xdr:colOff>361950</xdr:colOff>
      <xdr:row>20</xdr:row>
      <xdr:rowOff>109538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21</xdr:row>
      <xdr:rowOff>0</xdr:rowOff>
    </xdr:from>
    <xdr:to>
      <xdr:col>19</xdr:col>
      <xdr:colOff>342900</xdr:colOff>
      <xdr:row>38</xdr:row>
      <xdr:rowOff>80964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39</xdr:row>
      <xdr:rowOff>0</xdr:rowOff>
    </xdr:from>
    <xdr:to>
      <xdr:col>19</xdr:col>
      <xdr:colOff>361950</xdr:colOff>
      <xdr:row>60</xdr:row>
      <xdr:rowOff>61913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0</xdr:row>
      <xdr:rowOff>0</xdr:rowOff>
    </xdr:from>
    <xdr:to>
      <xdr:col>19</xdr:col>
      <xdr:colOff>361950</xdr:colOff>
      <xdr:row>20</xdr:row>
      <xdr:rowOff>109538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21</xdr:row>
      <xdr:rowOff>0</xdr:rowOff>
    </xdr:from>
    <xdr:to>
      <xdr:col>19</xdr:col>
      <xdr:colOff>342900</xdr:colOff>
      <xdr:row>38</xdr:row>
      <xdr:rowOff>80964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39</xdr:row>
      <xdr:rowOff>0</xdr:rowOff>
    </xdr:from>
    <xdr:to>
      <xdr:col>19</xdr:col>
      <xdr:colOff>361950</xdr:colOff>
      <xdr:row>60</xdr:row>
      <xdr:rowOff>61913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2"/>
  <sheetViews>
    <sheetView tabSelected="1" workbookViewId="0">
      <selection activeCell="C25" sqref="C25"/>
    </sheetView>
  </sheetViews>
  <sheetFormatPr defaultRowHeight="12.5" x14ac:dyDescent="0.25"/>
  <cols>
    <col min="1" max="1" width="113.453125" customWidth="1"/>
  </cols>
  <sheetData>
    <row r="1" spans="1:1" ht="15.5" x14ac:dyDescent="0.35">
      <c r="A1" s="44" t="s">
        <v>51</v>
      </c>
    </row>
    <row r="2" spans="1:1" ht="15.5" x14ac:dyDescent="0.35">
      <c r="A2" s="44" t="s">
        <v>125</v>
      </c>
    </row>
    <row r="37" spans="1:3" ht="369.75" customHeight="1" x14ac:dyDescent="0.25">
      <c r="A37" s="12" t="s">
        <v>26</v>
      </c>
    </row>
    <row r="39" spans="1:3" ht="15.5" x14ac:dyDescent="0.35">
      <c r="A39" s="9"/>
    </row>
    <row r="42" spans="1:3" ht="15.5" x14ac:dyDescent="0.35">
      <c r="A42" s="10"/>
      <c r="C42" s="10"/>
    </row>
  </sheetData>
  <phoneticPr fontId="7" type="noConversion"/>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46"/>
  <sheetViews>
    <sheetView workbookViewId="0">
      <selection activeCell="I25" sqref="I25"/>
    </sheetView>
  </sheetViews>
  <sheetFormatPr defaultRowHeight="12.5" x14ac:dyDescent="0.25"/>
  <cols>
    <col min="1" max="1" width="14" customWidth="1"/>
    <col min="2" max="2" width="12.7265625" customWidth="1"/>
    <col min="5" max="5" width="13.26953125" customWidth="1"/>
  </cols>
  <sheetData>
    <row r="1" spans="1:6" s="11" customFormat="1" ht="18" x14ac:dyDescent="0.4">
      <c r="A1" s="146" t="s">
        <v>97</v>
      </c>
    </row>
    <row r="2" spans="1:6" x14ac:dyDescent="0.25">
      <c r="A2" t="s">
        <v>45</v>
      </c>
    </row>
    <row r="3" spans="1:6" ht="13" thickBot="1" x14ac:dyDescent="0.3"/>
    <row r="4" spans="1:6" ht="13" x14ac:dyDescent="0.3">
      <c r="A4" s="43" t="s">
        <v>1</v>
      </c>
      <c r="B4" s="43"/>
    </row>
    <row r="5" spans="1:6" x14ac:dyDescent="0.25">
      <c r="A5" s="38" t="s">
        <v>2</v>
      </c>
      <c r="B5" s="38">
        <v>0.99826367015129081</v>
      </c>
    </row>
    <row r="6" spans="1:6" x14ac:dyDescent="0.25">
      <c r="A6" s="150" t="s">
        <v>3</v>
      </c>
      <c r="B6" s="150">
        <v>0.99653035514392518</v>
      </c>
    </row>
    <row r="7" spans="1:6" x14ac:dyDescent="0.25">
      <c r="A7" s="38" t="s">
        <v>4</v>
      </c>
      <c r="B7" s="38">
        <v>0.99634774225676337</v>
      </c>
    </row>
    <row r="8" spans="1:6" x14ac:dyDescent="0.25">
      <c r="A8" s="150" t="s">
        <v>5</v>
      </c>
      <c r="B8" s="150">
        <v>4.4377409729625859E-2</v>
      </c>
    </row>
    <row r="9" spans="1:6" ht="13" thickBot="1" x14ac:dyDescent="0.3">
      <c r="A9" s="151" t="s">
        <v>6</v>
      </c>
      <c r="B9" s="151">
        <v>21</v>
      </c>
    </row>
    <row r="11" spans="1:6" ht="13" thickBot="1" x14ac:dyDescent="0.3">
      <c r="A11" t="s">
        <v>7</v>
      </c>
    </row>
    <row r="12" spans="1:6" ht="13" x14ac:dyDescent="0.3">
      <c r="A12" s="42"/>
      <c r="B12" s="42" t="s">
        <v>8</v>
      </c>
      <c r="C12" s="42" t="s">
        <v>9</v>
      </c>
      <c r="D12" s="42" t="s">
        <v>10</v>
      </c>
      <c r="E12" s="42" t="s">
        <v>11</v>
      </c>
      <c r="F12" s="42" t="s">
        <v>12</v>
      </c>
    </row>
    <row r="13" spans="1:6" x14ac:dyDescent="0.25">
      <c r="A13" s="38" t="s">
        <v>13</v>
      </c>
      <c r="B13" s="38">
        <v>1</v>
      </c>
      <c r="C13" s="38">
        <v>10.746895052816759</v>
      </c>
      <c r="D13" s="38">
        <v>10.746895052816759</v>
      </c>
      <c r="E13" s="38">
        <v>5457.0647813085461</v>
      </c>
      <c r="F13" s="38">
        <v>7.7667973128680225E-25</v>
      </c>
    </row>
    <row r="14" spans="1:6" x14ac:dyDescent="0.25">
      <c r="A14" s="38" t="s">
        <v>14</v>
      </c>
      <c r="B14" s="38">
        <v>19</v>
      </c>
      <c r="C14" s="38">
        <v>3.7417735391910741E-2</v>
      </c>
      <c r="D14" s="38">
        <v>1.9693544943110916E-3</v>
      </c>
      <c r="E14" s="38"/>
      <c r="F14" s="38"/>
    </row>
    <row r="15" spans="1:6" ht="13" thickBot="1" x14ac:dyDescent="0.3">
      <c r="A15" s="41" t="s">
        <v>15</v>
      </c>
      <c r="B15" s="41">
        <v>20</v>
      </c>
      <c r="C15" s="41">
        <v>10.78431278820867</v>
      </c>
      <c r="D15" s="41"/>
      <c r="E15" s="41"/>
      <c r="F15" s="41"/>
    </row>
    <row r="16" spans="1:6" ht="13" thickBot="1" x14ac:dyDescent="0.3"/>
    <row r="17" spans="1:9" ht="13" x14ac:dyDescent="0.3">
      <c r="A17" s="42"/>
      <c r="B17" s="152" t="s">
        <v>16</v>
      </c>
      <c r="C17" s="42" t="s">
        <v>5</v>
      </c>
      <c r="D17" s="42" t="s">
        <v>17</v>
      </c>
      <c r="E17" s="152" t="s">
        <v>18</v>
      </c>
      <c r="F17" s="42" t="s">
        <v>19</v>
      </c>
      <c r="G17" s="42" t="s">
        <v>20</v>
      </c>
      <c r="H17" s="42" t="s">
        <v>21</v>
      </c>
      <c r="I17" s="42" t="s">
        <v>22</v>
      </c>
    </row>
    <row r="18" spans="1:9" x14ac:dyDescent="0.25">
      <c r="A18" s="38" t="s">
        <v>23</v>
      </c>
      <c r="B18" s="150">
        <v>2.7421604492893548E-2</v>
      </c>
      <c r="C18" s="38">
        <v>1.3496482227660275E-2</v>
      </c>
      <c r="D18" s="38">
        <v>2.0317593896203947</v>
      </c>
      <c r="E18" s="150">
        <v>5.6401403804575832E-2</v>
      </c>
      <c r="F18" s="38">
        <v>-8.2685745949365522E-4</v>
      </c>
      <c r="G18" s="38">
        <v>5.5670066445280747E-2</v>
      </c>
      <c r="H18" s="38">
        <v>-8.2685745949365522E-4</v>
      </c>
      <c r="I18" s="38">
        <v>5.5670066445280747E-2</v>
      </c>
    </row>
    <row r="19" spans="1:9" ht="13" thickBot="1" x14ac:dyDescent="0.3">
      <c r="A19" s="153" t="s">
        <v>98</v>
      </c>
      <c r="B19" s="151">
        <v>0.72049044444301757</v>
      </c>
      <c r="C19" s="41">
        <v>9.753234599448584E-3</v>
      </c>
      <c r="D19" s="41">
        <v>73.871948541435856</v>
      </c>
      <c r="E19" s="151">
        <v>7.7667973128680225E-25</v>
      </c>
      <c r="F19" s="41">
        <v>0.70007668981808424</v>
      </c>
      <c r="G19" s="41">
        <v>0.74090419906795091</v>
      </c>
      <c r="H19" s="41">
        <v>0.70007668981808424</v>
      </c>
      <c r="I19" s="41">
        <v>0.74090419906795091</v>
      </c>
    </row>
    <row r="23" spans="1:9" x14ac:dyDescent="0.25">
      <c r="A23" t="s">
        <v>46</v>
      </c>
    </row>
    <row r="24" spans="1:9" ht="13" thickBot="1" x14ac:dyDescent="0.3">
      <c r="D24" s="154"/>
    </row>
    <row r="25" spans="1:9" ht="91" x14ac:dyDescent="0.3">
      <c r="A25" s="160" t="s">
        <v>47</v>
      </c>
      <c r="B25" s="160" t="s">
        <v>88</v>
      </c>
      <c r="C25" s="160" t="s">
        <v>25</v>
      </c>
      <c r="D25" s="161" t="s">
        <v>98</v>
      </c>
      <c r="E25" s="160" t="s">
        <v>91</v>
      </c>
      <c r="F25" s="162" t="s">
        <v>92</v>
      </c>
    </row>
    <row r="26" spans="1:9" x14ac:dyDescent="0.25">
      <c r="A26" s="38">
        <v>1</v>
      </c>
      <c r="B26" s="38">
        <v>0.17584263604815517</v>
      </c>
      <c r="C26" s="38">
        <v>-3.2311502953541738E-3</v>
      </c>
      <c r="D26" s="155">
        <v>0.20599999999999999</v>
      </c>
      <c r="E26" s="157">
        <v>40879</v>
      </c>
      <c r="F26" s="11">
        <v>0.172611485752801</v>
      </c>
    </row>
    <row r="27" spans="1:9" x14ac:dyDescent="0.25">
      <c r="A27" s="38">
        <v>2</v>
      </c>
      <c r="B27" s="38">
        <v>0.3257046484923028</v>
      </c>
      <c r="C27" s="38">
        <v>-1.7747180218284808E-2</v>
      </c>
      <c r="D27" s="30">
        <v>0.41399999999999998</v>
      </c>
      <c r="E27" s="157">
        <v>40947</v>
      </c>
      <c r="F27" s="11">
        <v>0.30795746827401799</v>
      </c>
    </row>
    <row r="28" spans="1:9" x14ac:dyDescent="0.25">
      <c r="A28" s="38">
        <v>3</v>
      </c>
      <c r="B28" s="38">
        <v>0.58003777538068801</v>
      </c>
      <c r="C28" s="38">
        <v>-9.237351771914537E-3</v>
      </c>
      <c r="D28" s="30">
        <v>0.76700000000000002</v>
      </c>
      <c r="E28" s="157">
        <v>40966</v>
      </c>
      <c r="F28" s="11">
        <v>0.57080042360877348</v>
      </c>
    </row>
    <row r="29" spans="1:9" x14ac:dyDescent="0.25">
      <c r="A29" s="38">
        <v>4</v>
      </c>
      <c r="B29" s="38">
        <v>1.96770237137794</v>
      </c>
      <c r="C29" s="38">
        <v>9.9916314407837881E-2</v>
      </c>
      <c r="D29" s="30">
        <v>2.6930000000000001</v>
      </c>
      <c r="E29" s="157">
        <v>40985</v>
      </c>
      <c r="F29" s="11">
        <v>2.0676186857857779</v>
      </c>
    </row>
    <row r="30" spans="1:9" x14ac:dyDescent="0.25">
      <c r="A30" s="38">
        <v>5</v>
      </c>
      <c r="B30" s="38">
        <v>2.0375899444889125</v>
      </c>
      <c r="C30" s="38">
        <v>-0.12516655321190218</v>
      </c>
      <c r="D30" s="30">
        <v>2.79</v>
      </c>
      <c r="E30" s="157">
        <v>41031</v>
      </c>
      <c r="F30" s="11">
        <v>1.9124233912770103</v>
      </c>
    </row>
    <row r="31" spans="1:9" x14ac:dyDescent="0.25">
      <c r="A31" s="38">
        <v>6</v>
      </c>
      <c r="B31" s="38">
        <v>0.43882164826985653</v>
      </c>
      <c r="C31" s="38">
        <v>-1.8005441825011237E-2</v>
      </c>
      <c r="D31" s="30">
        <v>0.57099999999999995</v>
      </c>
      <c r="E31" s="157">
        <v>41096</v>
      </c>
      <c r="F31" s="11">
        <v>0.4208162064448453</v>
      </c>
    </row>
    <row r="32" spans="1:9" x14ac:dyDescent="0.25">
      <c r="A32" s="38">
        <v>7</v>
      </c>
      <c r="B32" s="38">
        <v>0.10019113938163833</v>
      </c>
      <c r="C32" s="38">
        <v>-8.4241279028409582E-3</v>
      </c>
      <c r="D32" s="30">
        <v>0.10100000000000001</v>
      </c>
      <c r="E32" s="157">
        <v>41192</v>
      </c>
      <c r="F32" s="11">
        <v>9.1767011478797372E-2</v>
      </c>
    </row>
    <row r="33" spans="1:6" x14ac:dyDescent="0.25">
      <c r="A33" s="38">
        <v>8</v>
      </c>
      <c r="B33" s="38">
        <v>1.2234357422683027</v>
      </c>
      <c r="C33" s="38">
        <v>5.3167619427656021E-2</v>
      </c>
      <c r="D33" s="30">
        <v>1.66</v>
      </c>
      <c r="E33" s="157">
        <v>41248</v>
      </c>
      <c r="F33" s="11">
        <v>1.2766033616959587</v>
      </c>
    </row>
    <row r="34" spans="1:6" x14ac:dyDescent="0.25">
      <c r="A34" s="38">
        <v>9</v>
      </c>
      <c r="B34" s="38">
        <v>0.48853548893642479</v>
      </c>
      <c r="C34" s="38">
        <v>-2.182739695086866E-3</v>
      </c>
      <c r="D34" s="30">
        <v>0.64</v>
      </c>
      <c r="E34" s="157">
        <v>41309</v>
      </c>
      <c r="F34" s="11">
        <v>0.48635274924133792</v>
      </c>
    </row>
    <row r="35" spans="1:6" x14ac:dyDescent="0.25">
      <c r="A35" s="38">
        <v>10</v>
      </c>
      <c r="B35" s="38">
        <v>0.84301678760238941</v>
      </c>
      <c r="C35" s="38">
        <v>2.7659931984131747E-2</v>
      </c>
      <c r="D35" s="30">
        <v>1.1319999999999999</v>
      </c>
      <c r="E35" s="157">
        <v>41361</v>
      </c>
      <c r="F35" s="11">
        <v>0.87067671958652115</v>
      </c>
    </row>
    <row r="36" spans="1:6" x14ac:dyDescent="0.25">
      <c r="A36" s="38">
        <v>11</v>
      </c>
      <c r="B36" s="38">
        <v>2.3207426891550185</v>
      </c>
      <c r="C36" s="38">
        <v>3.5565914346868954E-2</v>
      </c>
      <c r="D36" s="30">
        <v>3.1829999999999998</v>
      </c>
      <c r="E36" s="157">
        <v>41372</v>
      </c>
      <c r="F36" s="11">
        <v>2.3563086035018874</v>
      </c>
    </row>
    <row r="37" spans="1:6" x14ac:dyDescent="0.25">
      <c r="A37" s="38">
        <v>12</v>
      </c>
      <c r="B37" s="38">
        <v>0.24140726649246977</v>
      </c>
      <c r="C37" s="38">
        <v>2.2604673312807938E-2</v>
      </c>
      <c r="D37" s="30">
        <v>0.29699999999999999</v>
      </c>
      <c r="E37" s="157">
        <v>41456</v>
      </c>
      <c r="F37" s="11">
        <v>0.26401193980527771</v>
      </c>
    </row>
    <row r="38" spans="1:6" x14ac:dyDescent="0.25">
      <c r="A38" s="38">
        <v>13</v>
      </c>
      <c r="B38" s="38">
        <v>9.9470648937195302E-2</v>
      </c>
      <c r="C38" s="38">
        <v>5.2134416833467395E-3</v>
      </c>
      <c r="D38" s="30">
        <v>0.1</v>
      </c>
      <c r="E38" s="157">
        <v>41568</v>
      </c>
      <c r="F38" s="11">
        <v>0.10468409062054204</v>
      </c>
    </row>
    <row r="39" spans="1:6" x14ac:dyDescent="0.25">
      <c r="A39" s="38">
        <v>14</v>
      </c>
      <c r="B39" s="38">
        <v>0.23924579515914071</v>
      </c>
      <c r="C39" s="38">
        <v>1.4087341476442611E-2</v>
      </c>
      <c r="D39" s="30">
        <v>0.29399999999999998</v>
      </c>
      <c r="E39" s="157">
        <v>41639</v>
      </c>
      <c r="F39" s="11">
        <v>0.25333313663558332</v>
      </c>
    </row>
    <row r="40" spans="1:6" x14ac:dyDescent="0.25">
      <c r="A40" s="38">
        <v>15</v>
      </c>
      <c r="B40" s="38">
        <v>0.35668573760335259</v>
      </c>
      <c r="C40" s="38">
        <v>1.642511961166665E-2</v>
      </c>
      <c r="D40" s="30">
        <v>0.45700000000000002</v>
      </c>
      <c r="E40" s="157">
        <v>41696</v>
      </c>
      <c r="F40" s="11">
        <v>0.37311085721501924</v>
      </c>
    </row>
    <row r="41" spans="1:6" x14ac:dyDescent="0.25">
      <c r="A41" s="38">
        <v>16</v>
      </c>
      <c r="B41" s="38">
        <v>1.6723012891563025</v>
      </c>
      <c r="C41" s="38">
        <v>-4.3153567118032088E-2</v>
      </c>
      <c r="D41" s="30">
        <v>2.2829999999999999</v>
      </c>
      <c r="E41" s="157">
        <v>41766</v>
      </c>
      <c r="F41" s="11">
        <v>1.6291477220382704</v>
      </c>
    </row>
    <row r="42" spans="1:6" x14ac:dyDescent="0.25">
      <c r="A42" s="38">
        <v>17</v>
      </c>
      <c r="B42" s="38">
        <v>1.394912468045741</v>
      </c>
      <c r="C42" s="38">
        <v>-1.9908536967157886E-2</v>
      </c>
      <c r="D42" s="30">
        <v>1.8979999999999999</v>
      </c>
      <c r="E42" s="157">
        <v>41778</v>
      </c>
      <c r="F42" s="11">
        <v>1.3750039310785831</v>
      </c>
    </row>
    <row r="43" spans="1:6" x14ac:dyDescent="0.25">
      <c r="A43" s="38">
        <v>18</v>
      </c>
      <c r="B43" s="38">
        <v>0.19025244493701551</v>
      </c>
      <c r="C43" s="38">
        <v>-4.4515528284515216E-2</v>
      </c>
      <c r="D43" s="30">
        <v>0.22600000000000001</v>
      </c>
      <c r="E43" s="157">
        <v>41836</v>
      </c>
      <c r="F43" s="11">
        <v>0.1457369166525003</v>
      </c>
    </row>
    <row r="44" spans="1:6" x14ac:dyDescent="0.25">
      <c r="A44" s="38">
        <v>19</v>
      </c>
      <c r="B44" s="38">
        <v>5.5448682781726932E-2</v>
      </c>
      <c r="C44" s="38">
        <v>-1.2954660184589094E-2</v>
      </c>
      <c r="D44" s="30">
        <v>3.8899999999999997E-2</v>
      </c>
      <c r="E44" s="157">
        <v>41877</v>
      </c>
      <c r="F44" s="11">
        <v>4.2494022597137839E-2</v>
      </c>
    </row>
    <row r="45" spans="1:6" x14ac:dyDescent="0.25">
      <c r="A45" s="38">
        <v>20</v>
      </c>
      <c r="B45" s="38">
        <v>6.0852361115049561E-2</v>
      </c>
      <c r="C45" s="38">
        <v>2.5882035136796419E-2</v>
      </c>
      <c r="D45" s="30">
        <v>4.6399999999999997E-2</v>
      </c>
      <c r="E45" s="157">
        <v>41913</v>
      </c>
      <c r="F45" s="11">
        <v>8.673439625184598E-2</v>
      </c>
    </row>
    <row r="46" spans="1:6" ht="13" thickBot="1" x14ac:dyDescent="0.3">
      <c r="A46" s="41">
        <v>21</v>
      </c>
      <c r="B46" s="41">
        <v>0.34731936182559336</v>
      </c>
      <c r="C46" s="41">
        <v>4.0044460871347387E-3</v>
      </c>
      <c r="D46" s="156">
        <v>0.44400000000000001</v>
      </c>
      <c r="E46" s="159">
        <v>42003</v>
      </c>
      <c r="F46" s="154">
        <v>0.3513238079127281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46"/>
  <sheetViews>
    <sheetView workbookViewId="0">
      <selection activeCell="I25" sqref="I25"/>
    </sheetView>
  </sheetViews>
  <sheetFormatPr defaultRowHeight="12.5" x14ac:dyDescent="0.25"/>
  <cols>
    <col min="1" max="1" width="11.81640625" customWidth="1"/>
    <col min="2" max="2" width="13.81640625" customWidth="1"/>
    <col min="4" max="4" width="10.81640625" customWidth="1"/>
    <col min="5" max="5" width="13.81640625" customWidth="1"/>
    <col min="6" max="6" width="11.81640625" customWidth="1"/>
  </cols>
  <sheetData>
    <row r="1" spans="1:6" s="11" customFormat="1" ht="18" x14ac:dyDescent="0.4">
      <c r="A1" s="146" t="s">
        <v>99</v>
      </c>
    </row>
    <row r="2" spans="1:6" x14ac:dyDescent="0.25">
      <c r="A2" t="s">
        <v>45</v>
      </c>
    </row>
    <row r="3" spans="1:6" ht="13" thickBot="1" x14ac:dyDescent="0.3"/>
    <row r="4" spans="1:6" ht="13" x14ac:dyDescent="0.3">
      <c r="A4" s="43" t="s">
        <v>1</v>
      </c>
      <c r="B4" s="43"/>
    </row>
    <row r="5" spans="1:6" x14ac:dyDescent="0.25">
      <c r="A5" s="38" t="s">
        <v>2</v>
      </c>
      <c r="B5" s="38">
        <v>0.99269258282173567</v>
      </c>
    </row>
    <row r="6" spans="1:6" x14ac:dyDescent="0.25">
      <c r="A6" s="150" t="s">
        <v>3</v>
      </c>
      <c r="B6" s="150">
        <v>0.98543856398928864</v>
      </c>
    </row>
    <row r="7" spans="1:6" x14ac:dyDescent="0.25">
      <c r="A7" s="38" t="s">
        <v>4</v>
      </c>
      <c r="B7" s="38">
        <v>0.98467217262030382</v>
      </c>
    </row>
    <row r="8" spans="1:6" x14ac:dyDescent="0.25">
      <c r="A8" s="150" t="s">
        <v>5</v>
      </c>
      <c r="B8" s="150">
        <v>9.0912068733010665E-2</v>
      </c>
    </row>
    <row r="9" spans="1:6" ht="13" thickBot="1" x14ac:dyDescent="0.3">
      <c r="A9" s="151" t="s">
        <v>6</v>
      </c>
      <c r="B9" s="151">
        <v>21</v>
      </c>
    </row>
    <row r="11" spans="1:6" ht="13" thickBot="1" x14ac:dyDescent="0.3">
      <c r="A11" t="s">
        <v>7</v>
      </c>
    </row>
    <row r="12" spans="1:6" ht="13" x14ac:dyDescent="0.3">
      <c r="A12" s="42"/>
      <c r="B12" s="42" t="s">
        <v>8</v>
      </c>
      <c r="C12" s="42" t="s">
        <v>9</v>
      </c>
      <c r="D12" s="42" t="s">
        <v>10</v>
      </c>
      <c r="E12" s="42" t="s">
        <v>11</v>
      </c>
      <c r="F12" s="42" t="s">
        <v>12</v>
      </c>
    </row>
    <row r="13" spans="1:6" x14ac:dyDescent="0.25">
      <c r="A13" s="38" t="s">
        <v>13</v>
      </c>
      <c r="B13" s="38">
        <v>1</v>
      </c>
      <c r="C13" s="38">
        <v>10.627277707623673</v>
      </c>
      <c r="D13" s="38">
        <v>10.627277707623673</v>
      </c>
      <c r="E13" s="38">
        <v>1285.816364678838</v>
      </c>
      <c r="F13" s="38">
        <v>6.4590933311362036E-19</v>
      </c>
    </row>
    <row r="14" spans="1:6" x14ac:dyDescent="0.25">
      <c r="A14" s="38" t="s">
        <v>14</v>
      </c>
      <c r="B14" s="38">
        <v>19</v>
      </c>
      <c r="C14" s="38">
        <v>0.15703508058499743</v>
      </c>
      <c r="D14" s="38">
        <v>8.2650042413156544E-3</v>
      </c>
      <c r="E14" s="38"/>
      <c r="F14" s="38"/>
    </row>
    <row r="15" spans="1:6" ht="13" thickBot="1" x14ac:dyDescent="0.3">
      <c r="A15" s="41" t="s">
        <v>15</v>
      </c>
      <c r="B15" s="41">
        <v>20</v>
      </c>
      <c r="C15" s="41">
        <v>10.78431278820867</v>
      </c>
      <c r="D15" s="41"/>
      <c r="E15" s="41"/>
      <c r="F15" s="41"/>
    </row>
    <row r="16" spans="1:6" ht="13" thickBot="1" x14ac:dyDescent="0.3"/>
    <row r="17" spans="1:9" ht="13" x14ac:dyDescent="0.3">
      <c r="A17" s="42"/>
      <c r="B17" s="152" t="s">
        <v>16</v>
      </c>
      <c r="C17" s="42" t="s">
        <v>5</v>
      </c>
      <c r="D17" s="42" t="s">
        <v>17</v>
      </c>
      <c r="E17" s="152" t="s">
        <v>18</v>
      </c>
      <c r="F17" s="42" t="s">
        <v>19</v>
      </c>
      <c r="G17" s="42" t="s">
        <v>20</v>
      </c>
      <c r="H17" s="42" t="s">
        <v>21</v>
      </c>
      <c r="I17" s="42" t="s">
        <v>22</v>
      </c>
    </row>
    <row r="18" spans="1:9" x14ac:dyDescent="0.25">
      <c r="A18" s="38" t="s">
        <v>23</v>
      </c>
      <c r="B18" s="150">
        <v>6.4925946191668693E-2</v>
      </c>
      <c r="C18" s="38">
        <v>2.7004200097866422E-2</v>
      </c>
      <c r="D18" s="38">
        <v>2.404290664280718</v>
      </c>
      <c r="E18" s="150">
        <v>2.656684076816692E-2</v>
      </c>
      <c r="F18" s="38">
        <v>8.4055058167790409E-3</v>
      </c>
      <c r="G18" s="38">
        <v>0.12144638656655835</v>
      </c>
      <c r="H18" s="38">
        <v>8.4055058167790409E-3</v>
      </c>
      <c r="I18" s="38">
        <v>0.12144638656655835</v>
      </c>
    </row>
    <row r="19" spans="1:9" ht="13" thickBot="1" x14ac:dyDescent="0.3">
      <c r="A19" s="153" t="s">
        <v>100</v>
      </c>
      <c r="B19" s="151">
        <v>0.71795460284922685</v>
      </c>
      <c r="C19" s="41">
        <v>2.0022002430504577E-2</v>
      </c>
      <c r="D19" s="41">
        <v>35.858281674933032</v>
      </c>
      <c r="E19" s="151">
        <v>6.4590933311362036E-19</v>
      </c>
      <c r="F19" s="41">
        <v>0.67604807014475909</v>
      </c>
      <c r="G19" s="41">
        <v>0.75986113555369461</v>
      </c>
      <c r="H19" s="41">
        <v>0.67604807014475909</v>
      </c>
      <c r="I19" s="41">
        <v>0.75986113555369461</v>
      </c>
    </row>
    <row r="23" spans="1:9" x14ac:dyDescent="0.25">
      <c r="A23" t="s">
        <v>46</v>
      </c>
    </row>
    <row r="24" spans="1:9" ht="13" thickBot="1" x14ac:dyDescent="0.3">
      <c r="D24" s="154"/>
    </row>
    <row r="25" spans="1:9" ht="78" x14ac:dyDescent="0.3">
      <c r="A25" s="160" t="s">
        <v>47</v>
      </c>
      <c r="B25" s="160" t="s">
        <v>88</v>
      </c>
      <c r="C25" s="160" t="s">
        <v>25</v>
      </c>
      <c r="D25" s="163" t="s">
        <v>100</v>
      </c>
      <c r="E25" s="160" t="s">
        <v>91</v>
      </c>
      <c r="F25" s="162" t="s">
        <v>92</v>
      </c>
    </row>
    <row r="26" spans="1:9" x14ac:dyDescent="0.25">
      <c r="A26" s="38">
        <v>1</v>
      </c>
      <c r="B26" s="38">
        <v>0.22072209500995091</v>
      </c>
      <c r="C26" s="38">
        <v>-4.8110609257149911E-2</v>
      </c>
      <c r="D26" s="155">
        <v>0.217</v>
      </c>
      <c r="E26" s="157">
        <v>40879</v>
      </c>
      <c r="F26" s="11">
        <v>0.172611485752801</v>
      </c>
    </row>
    <row r="27" spans="1:9" x14ac:dyDescent="0.25">
      <c r="A27" s="38">
        <v>2</v>
      </c>
      <c r="B27" s="38">
        <v>0.36000528796270093</v>
      </c>
      <c r="C27" s="38">
        <v>-5.2047819688682939E-2</v>
      </c>
      <c r="D27" s="30">
        <v>0.41099999999999998</v>
      </c>
      <c r="E27" s="157">
        <v>40947</v>
      </c>
      <c r="F27" s="11">
        <v>0.30795746827401799</v>
      </c>
    </row>
    <row r="28" spans="1:9" x14ac:dyDescent="0.25">
      <c r="A28" s="38">
        <v>3</v>
      </c>
      <c r="B28" s="38">
        <v>0.5969303069029458</v>
      </c>
      <c r="C28" s="38">
        <v>-2.6129883294172318E-2</v>
      </c>
      <c r="D28" s="30">
        <v>0.74099999999999999</v>
      </c>
      <c r="E28" s="157">
        <v>40966</v>
      </c>
      <c r="F28" s="11">
        <v>0.57080042360877348</v>
      </c>
    </row>
    <row r="29" spans="1:9" x14ac:dyDescent="0.25">
      <c r="A29" s="38">
        <v>4</v>
      </c>
      <c r="B29" s="38">
        <v>1.9495567786708892</v>
      </c>
      <c r="C29" s="38">
        <v>0.11806190711488873</v>
      </c>
      <c r="D29" s="30">
        <v>2.625</v>
      </c>
      <c r="E29" s="157">
        <v>40985</v>
      </c>
      <c r="F29" s="11">
        <v>2.0676186857857779</v>
      </c>
    </row>
    <row r="30" spans="1:9" x14ac:dyDescent="0.25">
      <c r="A30" s="38">
        <v>5</v>
      </c>
      <c r="B30" s="38">
        <v>2.0249420119700581</v>
      </c>
      <c r="C30" s="38">
        <v>-0.11251862069304774</v>
      </c>
      <c r="D30" s="30">
        <v>2.73</v>
      </c>
      <c r="E30" s="157">
        <v>41031</v>
      </c>
      <c r="F30" s="11">
        <v>1.9124233912770103</v>
      </c>
    </row>
    <row r="31" spans="1:9" x14ac:dyDescent="0.25">
      <c r="A31" s="38">
        <v>6</v>
      </c>
      <c r="B31" s="38">
        <v>0.47559597902142642</v>
      </c>
      <c r="C31" s="38">
        <v>-5.4779772576581121E-2</v>
      </c>
      <c r="D31" s="30">
        <v>0.57199999999999995</v>
      </c>
      <c r="E31" s="157">
        <v>41096</v>
      </c>
      <c r="F31" s="11">
        <v>0.4208162064448453</v>
      </c>
    </row>
    <row r="32" spans="1:9" x14ac:dyDescent="0.25">
      <c r="A32" s="38">
        <v>7</v>
      </c>
      <c r="B32" s="38">
        <v>0.13887527028513907</v>
      </c>
      <c r="C32" s="38">
        <v>-4.7108258806341702E-2</v>
      </c>
      <c r="D32" s="30">
        <v>0.10299999999999999</v>
      </c>
      <c r="E32" s="157">
        <v>41192</v>
      </c>
      <c r="F32" s="11">
        <v>9.1767011478797372E-2</v>
      </c>
    </row>
    <row r="33" spans="1:6" x14ac:dyDescent="0.25">
      <c r="A33" s="38">
        <v>8</v>
      </c>
      <c r="B33" s="38">
        <v>1.2136533107504317</v>
      </c>
      <c r="C33" s="38">
        <v>6.295005094552697E-2</v>
      </c>
      <c r="D33" s="30">
        <v>1.6</v>
      </c>
      <c r="E33" s="157">
        <v>41248</v>
      </c>
      <c r="F33" s="11">
        <v>1.2766033616959587</v>
      </c>
    </row>
    <row r="34" spans="1:6" x14ac:dyDescent="0.25">
      <c r="A34" s="38">
        <v>9</v>
      </c>
      <c r="B34" s="38">
        <v>0.54595553010065068</v>
      </c>
      <c r="C34" s="38">
        <v>-5.9602780859312754E-2</v>
      </c>
      <c r="D34" s="30">
        <v>0.67</v>
      </c>
      <c r="E34" s="157">
        <v>41309</v>
      </c>
      <c r="F34" s="11">
        <v>0.48635274924133792</v>
      </c>
    </row>
    <row r="35" spans="1:6" x14ac:dyDescent="0.25">
      <c r="A35" s="38">
        <v>10</v>
      </c>
      <c r="B35" s="38">
        <v>0.85970169154576281</v>
      </c>
      <c r="C35" s="38">
        <v>1.0975028040758339E-2</v>
      </c>
      <c r="D35" s="30">
        <v>1.107</v>
      </c>
      <c r="E35" s="157">
        <v>41361</v>
      </c>
      <c r="F35" s="11">
        <v>0.87067671958652115</v>
      </c>
    </row>
    <row r="36" spans="1:6" x14ac:dyDescent="0.25">
      <c r="A36" s="38">
        <v>11</v>
      </c>
      <c r="B36" s="38">
        <v>2.3027904432727087</v>
      </c>
      <c r="C36" s="38">
        <v>5.3518160229178768E-2</v>
      </c>
      <c r="D36" s="30">
        <v>3.117</v>
      </c>
      <c r="E36" s="157">
        <v>41372</v>
      </c>
      <c r="F36" s="11">
        <v>2.3563086035018874</v>
      </c>
    </row>
    <row r="37" spans="1:6" x14ac:dyDescent="0.25">
      <c r="A37" s="38">
        <v>12</v>
      </c>
      <c r="B37" s="38">
        <v>0.29395346450057203</v>
      </c>
      <c r="C37" s="38">
        <v>-2.9941524695294319E-2</v>
      </c>
      <c r="D37" s="30">
        <v>0.31900000000000001</v>
      </c>
      <c r="E37" s="157">
        <v>41456</v>
      </c>
      <c r="F37" s="11">
        <v>0.26401193980527771</v>
      </c>
    </row>
    <row r="38" spans="1:6" x14ac:dyDescent="0.25">
      <c r="A38" s="38">
        <v>13</v>
      </c>
      <c r="B38" s="38">
        <v>0.13097776965379757</v>
      </c>
      <c r="C38" s="38">
        <v>-2.6293679033255524E-2</v>
      </c>
      <c r="D38" s="30">
        <v>9.1999999999999998E-2</v>
      </c>
      <c r="E38" s="157">
        <v>41568</v>
      </c>
      <c r="F38" s="11">
        <v>0.10468409062054204</v>
      </c>
    </row>
    <row r="39" spans="1:6" x14ac:dyDescent="0.25">
      <c r="A39" s="38">
        <v>14</v>
      </c>
      <c r="B39" s="38">
        <v>0.24944027912392</v>
      </c>
      <c r="C39" s="38">
        <v>3.8928575116633224E-3</v>
      </c>
      <c r="D39" s="30">
        <v>0.25700000000000001</v>
      </c>
      <c r="E39" s="157">
        <v>41639</v>
      </c>
      <c r="F39" s="11">
        <v>0.25333313663558332</v>
      </c>
    </row>
    <row r="40" spans="1:6" x14ac:dyDescent="0.25">
      <c r="A40" s="38">
        <v>15</v>
      </c>
      <c r="B40" s="38">
        <v>0.14397274796536857</v>
      </c>
      <c r="C40" s="38">
        <v>0.22913810924965067</v>
      </c>
      <c r="D40" s="30">
        <v>0.1101</v>
      </c>
      <c r="E40" s="157">
        <v>41696</v>
      </c>
      <c r="F40" s="11">
        <v>0.37311085721501924</v>
      </c>
    </row>
    <row r="41" spans="1:6" x14ac:dyDescent="0.25">
      <c r="A41" s="38">
        <v>16</v>
      </c>
      <c r="B41" s="38">
        <v>1.6674006197511433</v>
      </c>
      <c r="C41" s="38">
        <v>-3.825289771287288E-2</v>
      </c>
      <c r="D41" s="30">
        <v>2.2320000000000002</v>
      </c>
      <c r="E41" s="157">
        <v>41766</v>
      </c>
      <c r="F41" s="11">
        <v>1.6291477220382704</v>
      </c>
    </row>
    <row r="42" spans="1:6" x14ac:dyDescent="0.25">
      <c r="A42" s="38">
        <v>17</v>
      </c>
      <c r="B42" s="38">
        <v>1.4182703725624612</v>
      </c>
      <c r="C42" s="38">
        <v>-4.3266441483878149E-2</v>
      </c>
      <c r="D42" s="30">
        <v>1.885</v>
      </c>
      <c r="E42" s="157">
        <v>41778</v>
      </c>
      <c r="F42" s="11">
        <v>1.3750039310785831</v>
      </c>
    </row>
    <row r="43" spans="1:6" x14ac:dyDescent="0.25">
      <c r="A43" s="38">
        <v>18</v>
      </c>
      <c r="B43" s="38">
        <v>0.24656846071252309</v>
      </c>
      <c r="C43" s="38">
        <v>-0.10083154406002279</v>
      </c>
      <c r="D43" s="30">
        <v>0.253</v>
      </c>
      <c r="E43" s="157">
        <v>41836</v>
      </c>
      <c r="F43" s="11">
        <v>0.1457369166525003</v>
      </c>
    </row>
    <row r="44" spans="1:6" x14ac:dyDescent="0.25">
      <c r="A44" s="38">
        <v>19</v>
      </c>
      <c r="B44" s="38">
        <v>8.6967152499139957E-2</v>
      </c>
      <c r="C44" s="38">
        <v>-4.4473129902002119E-2</v>
      </c>
      <c r="D44" s="30">
        <v>3.0700000000000002E-2</v>
      </c>
      <c r="E44" s="157">
        <v>41877</v>
      </c>
      <c r="F44" s="11">
        <v>4.2494022597137839E-2</v>
      </c>
    </row>
    <row r="45" spans="1:6" x14ac:dyDescent="0.25">
      <c r="A45" s="38">
        <v>20</v>
      </c>
      <c r="B45" s="38">
        <v>8.0361970152927065E-2</v>
      </c>
      <c r="C45" s="38">
        <v>6.3724260989189152E-3</v>
      </c>
      <c r="D45" s="30">
        <v>2.1499999999999998E-2</v>
      </c>
      <c r="E45" s="157">
        <v>41913</v>
      </c>
      <c r="F45" s="11">
        <v>8.673439625184598E-2</v>
      </c>
    </row>
    <row r="46" spans="1:6" ht="13" thickBot="1" x14ac:dyDescent="0.3">
      <c r="A46" s="41">
        <v>21</v>
      </c>
      <c r="B46" s="41">
        <v>0.15287538504069897</v>
      </c>
      <c r="C46" s="41">
        <v>0.19844842287202913</v>
      </c>
      <c r="D46" s="156">
        <v>0.1225</v>
      </c>
      <c r="E46" s="159">
        <v>42003</v>
      </c>
      <c r="F46" s="154">
        <v>0.3513238079127281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46"/>
  <sheetViews>
    <sheetView workbookViewId="0">
      <selection activeCell="I25" sqref="I25"/>
    </sheetView>
  </sheetViews>
  <sheetFormatPr defaultRowHeight="12.5" x14ac:dyDescent="0.25"/>
  <cols>
    <col min="1" max="1" width="12.7265625" customWidth="1"/>
    <col min="2" max="2" width="12.81640625" customWidth="1"/>
    <col min="5" max="5" width="12.1796875" customWidth="1"/>
    <col min="6" max="6" width="11.1796875" customWidth="1"/>
  </cols>
  <sheetData>
    <row r="1" spans="1:6" s="11" customFormat="1" ht="18" x14ac:dyDescent="0.4">
      <c r="A1" s="146" t="s">
        <v>101</v>
      </c>
    </row>
    <row r="2" spans="1:6" x14ac:dyDescent="0.25">
      <c r="A2" t="s">
        <v>45</v>
      </c>
    </row>
    <row r="3" spans="1:6" ht="13" thickBot="1" x14ac:dyDescent="0.3"/>
    <row r="4" spans="1:6" ht="13" x14ac:dyDescent="0.3">
      <c r="A4" s="43" t="s">
        <v>1</v>
      </c>
      <c r="B4" s="43"/>
    </row>
    <row r="5" spans="1:6" x14ac:dyDescent="0.25">
      <c r="A5" s="38" t="s">
        <v>2</v>
      </c>
      <c r="B5" s="38">
        <v>0.99845258129094649</v>
      </c>
    </row>
    <row r="6" spans="1:6" x14ac:dyDescent="0.25">
      <c r="A6" s="150" t="s">
        <v>3</v>
      </c>
      <c r="B6" s="150">
        <v>0.99690755708655421</v>
      </c>
    </row>
    <row r="7" spans="1:6" x14ac:dyDescent="0.25">
      <c r="A7" s="38" t="s">
        <v>4</v>
      </c>
      <c r="B7" s="38">
        <v>0.99674479693321494</v>
      </c>
    </row>
    <row r="8" spans="1:6" x14ac:dyDescent="0.25">
      <c r="A8" s="150" t="s">
        <v>5</v>
      </c>
      <c r="B8" s="150">
        <v>4.1895780253711615E-2</v>
      </c>
    </row>
    <row r="9" spans="1:6" ht="13" thickBot="1" x14ac:dyDescent="0.3">
      <c r="A9" s="151" t="s">
        <v>6</v>
      </c>
      <c r="B9" s="151">
        <v>21</v>
      </c>
    </row>
    <row r="11" spans="1:6" ht="13" thickBot="1" x14ac:dyDescent="0.3">
      <c r="A11" t="s">
        <v>7</v>
      </c>
    </row>
    <row r="12" spans="1:6" ht="13" x14ac:dyDescent="0.3">
      <c r="A12" s="42"/>
      <c r="B12" s="42" t="s">
        <v>8</v>
      </c>
      <c r="C12" s="42" t="s">
        <v>9</v>
      </c>
      <c r="D12" s="42" t="s">
        <v>10</v>
      </c>
      <c r="E12" s="42" t="s">
        <v>11</v>
      </c>
      <c r="F12" s="42" t="s">
        <v>12</v>
      </c>
    </row>
    <row r="13" spans="1:6" x14ac:dyDescent="0.25">
      <c r="A13" s="38" t="s">
        <v>13</v>
      </c>
      <c r="B13" s="38">
        <v>1</v>
      </c>
      <c r="C13" s="38">
        <v>10.750962916550391</v>
      </c>
      <c r="D13" s="38">
        <v>10.750962916550391</v>
      </c>
      <c r="E13" s="38">
        <v>6125.0099402931655</v>
      </c>
      <c r="F13" s="38">
        <v>2.6021119765222967E-25</v>
      </c>
    </row>
    <row r="14" spans="1:6" x14ac:dyDescent="0.25">
      <c r="A14" s="38" t="s">
        <v>14</v>
      </c>
      <c r="B14" s="38">
        <v>19</v>
      </c>
      <c r="C14" s="38">
        <v>3.3349871658278546E-2</v>
      </c>
      <c r="D14" s="38">
        <v>1.755256403067292E-3</v>
      </c>
      <c r="E14" s="38"/>
      <c r="F14" s="38"/>
    </row>
    <row r="15" spans="1:6" ht="13" thickBot="1" x14ac:dyDescent="0.3">
      <c r="A15" s="41" t="s">
        <v>15</v>
      </c>
      <c r="B15" s="41">
        <v>20</v>
      </c>
      <c r="C15" s="41">
        <v>10.78431278820867</v>
      </c>
      <c r="D15" s="41"/>
      <c r="E15" s="41"/>
      <c r="F15" s="41"/>
    </row>
    <row r="16" spans="1:6" ht="13" thickBot="1" x14ac:dyDescent="0.3"/>
    <row r="17" spans="1:9" ht="13" x14ac:dyDescent="0.3">
      <c r="A17" s="42"/>
      <c r="B17" s="152" t="s">
        <v>16</v>
      </c>
      <c r="C17" s="42" t="s">
        <v>5</v>
      </c>
      <c r="D17" s="42" t="s">
        <v>17</v>
      </c>
      <c r="E17" s="152" t="s">
        <v>18</v>
      </c>
      <c r="F17" s="42" t="s">
        <v>19</v>
      </c>
      <c r="G17" s="42" t="s">
        <v>20</v>
      </c>
      <c r="H17" s="42" t="s">
        <v>21</v>
      </c>
      <c r="I17" s="42" t="s">
        <v>22</v>
      </c>
    </row>
    <row r="18" spans="1:9" x14ac:dyDescent="0.25">
      <c r="A18" s="38" t="s">
        <v>23</v>
      </c>
      <c r="B18" s="150">
        <v>4.2075498730519079E-2</v>
      </c>
      <c r="C18" s="38">
        <v>1.2610883443326103E-2</v>
      </c>
      <c r="D18" s="38">
        <v>3.3364433919009979</v>
      </c>
      <c r="E18" s="150">
        <v>3.4683551144711927E-3</v>
      </c>
      <c r="F18" s="38">
        <v>1.5680616336298053E-2</v>
      </c>
      <c r="G18" s="38">
        <v>6.8470381124740104E-2</v>
      </c>
      <c r="H18" s="38">
        <v>1.5680616336298053E-2</v>
      </c>
      <c r="I18" s="38">
        <v>6.8470381124740104E-2</v>
      </c>
    </row>
    <row r="19" spans="1:9" ht="13" thickBot="1" x14ac:dyDescent="0.3">
      <c r="A19" s="41" t="s">
        <v>58</v>
      </c>
      <c r="B19" s="151">
        <v>0.69206570942962542</v>
      </c>
      <c r="C19" s="41">
        <v>8.8428840883153902E-3</v>
      </c>
      <c r="D19" s="41">
        <v>78.262442718670428</v>
      </c>
      <c r="E19" s="151">
        <v>2.6021119765222788E-25</v>
      </c>
      <c r="F19" s="41">
        <v>0.67355734032243686</v>
      </c>
      <c r="G19" s="41">
        <v>0.71057407853681398</v>
      </c>
      <c r="H19" s="41">
        <v>0.67355734032243686</v>
      </c>
      <c r="I19" s="41">
        <v>0.71057407853681398</v>
      </c>
    </row>
    <row r="23" spans="1:9" x14ac:dyDescent="0.25">
      <c r="A23" t="s">
        <v>46</v>
      </c>
    </row>
    <row r="24" spans="1:9" ht="13" thickBot="1" x14ac:dyDescent="0.3">
      <c r="D24" s="154"/>
    </row>
    <row r="25" spans="1:9" ht="91" x14ac:dyDescent="0.3">
      <c r="A25" s="160" t="s">
        <v>47</v>
      </c>
      <c r="B25" s="160" t="s">
        <v>88</v>
      </c>
      <c r="C25" s="160" t="s">
        <v>25</v>
      </c>
      <c r="D25" s="163" t="s">
        <v>102</v>
      </c>
      <c r="E25" s="160" t="s">
        <v>91</v>
      </c>
      <c r="F25" s="162" t="s">
        <v>92</v>
      </c>
    </row>
    <row r="26" spans="1:9" x14ac:dyDescent="0.25">
      <c r="A26" s="38">
        <v>1</v>
      </c>
      <c r="B26" s="38">
        <v>0.18048864061644418</v>
      </c>
      <c r="C26" s="38">
        <v>-7.8771548636431821E-3</v>
      </c>
      <c r="D26" s="155">
        <v>0.2</v>
      </c>
      <c r="E26" s="157">
        <v>40879</v>
      </c>
      <c r="F26" s="11">
        <v>0.172611485752801</v>
      </c>
    </row>
    <row r="27" spans="1:9" x14ac:dyDescent="0.25">
      <c r="A27" s="38">
        <v>2</v>
      </c>
      <c r="B27" s="38">
        <v>0.31405732253636187</v>
      </c>
      <c r="C27" s="38">
        <v>-6.0998542623438845E-3</v>
      </c>
      <c r="D27" s="30">
        <v>0.39300000000000002</v>
      </c>
      <c r="E27" s="157">
        <v>40947</v>
      </c>
      <c r="F27" s="11">
        <v>0.30795746827401799</v>
      </c>
    </row>
    <row r="28" spans="1:9" x14ac:dyDescent="0.25">
      <c r="A28" s="38">
        <v>3</v>
      </c>
      <c r="B28" s="38">
        <v>0.56389304364045667</v>
      </c>
      <c r="C28" s="38">
        <v>6.9073799683168069E-3</v>
      </c>
      <c r="D28" s="30">
        <v>0.754</v>
      </c>
      <c r="E28" s="157">
        <v>40966</v>
      </c>
      <c r="F28" s="11">
        <v>0.57080042360877348</v>
      </c>
    </row>
    <row r="29" spans="1:9" x14ac:dyDescent="0.25">
      <c r="A29" s="38">
        <v>4</v>
      </c>
      <c r="B29" s="38">
        <v>1.9916246021937738</v>
      </c>
      <c r="C29" s="38">
        <v>7.5994083592004102E-2</v>
      </c>
      <c r="D29" s="30">
        <v>2.8170000000000002</v>
      </c>
      <c r="E29" s="157">
        <v>40985</v>
      </c>
      <c r="F29" s="11">
        <v>2.0676186857857779</v>
      </c>
    </row>
    <row r="30" spans="1:9" x14ac:dyDescent="0.25">
      <c r="A30" s="38">
        <v>5</v>
      </c>
      <c r="B30" s="38">
        <v>2.0421453989821368</v>
      </c>
      <c r="C30" s="38">
        <v>-0.12972200770512643</v>
      </c>
      <c r="D30" s="30">
        <v>2.89</v>
      </c>
      <c r="E30" s="157">
        <v>41031</v>
      </c>
      <c r="F30" s="11">
        <v>1.9124233912770103</v>
      </c>
    </row>
    <row r="31" spans="1:9" x14ac:dyDescent="0.25">
      <c r="A31" s="38">
        <v>6</v>
      </c>
      <c r="B31" s="38">
        <v>0.44139741307141289</v>
      </c>
      <c r="C31" s="38">
        <v>-2.0581206626567594E-2</v>
      </c>
      <c r="D31" s="30">
        <v>0.57699999999999996</v>
      </c>
      <c r="E31" s="157">
        <v>41096</v>
      </c>
      <c r="F31" s="11">
        <v>0.4208162064448453</v>
      </c>
    </row>
    <row r="32" spans="1:9" x14ac:dyDescent="0.25">
      <c r="A32" s="38">
        <v>7</v>
      </c>
      <c r="B32" s="38">
        <v>0.10989793825462238</v>
      </c>
      <c r="C32" s="38">
        <v>-1.8130926775825007E-2</v>
      </c>
      <c r="D32" s="30">
        <v>9.8000000000000004E-2</v>
      </c>
      <c r="E32" s="157">
        <v>41192</v>
      </c>
      <c r="F32" s="11">
        <v>9.1767011478797372E-2</v>
      </c>
    </row>
    <row r="33" spans="1:6" x14ac:dyDescent="0.25">
      <c r="A33" s="38">
        <v>8</v>
      </c>
      <c r="B33" s="38">
        <v>1.2393491760437709</v>
      </c>
      <c r="C33" s="38">
        <v>3.7254185652187743E-2</v>
      </c>
      <c r="D33" s="30">
        <v>1.73</v>
      </c>
      <c r="E33" s="157">
        <v>41248</v>
      </c>
      <c r="F33" s="11">
        <v>1.2766033616959587</v>
      </c>
    </row>
    <row r="34" spans="1:6" x14ac:dyDescent="0.25">
      <c r="A34" s="38">
        <v>9</v>
      </c>
      <c r="B34" s="38">
        <v>0.47807689567118311</v>
      </c>
      <c r="C34" s="38">
        <v>8.2758535701548119E-3</v>
      </c>
      <c r="D34" s="30">
        <v>0.63</v>
      </c>
      <c r="E34" s="157">
        <v>41309</v>
      </c>
      <c r="F34" s="11">
        <v>0.48635274924133792</v>
      </c>
    </row>
    <row r="35" spans="1:6" x14ac:dyDescent="0.25">
      <c r="A35" s="38">
        <v>10</v>
      </c>
      <c r="B35" s="38">
        <v>0.86286543011405481</v>
      </c>
      <c r="C35" s="38">
        <v>7.8112894724663429E-3</v>
      </c>
      <c r="D35" s="30">
        <v>1.1859999999999999</v>
      </c>
      <c r="E35" s="157">
        <v>41361</v>
      </c>
      <c r="F35" s="11">
        <v>0.87067671958652115</v>
      </c>
    </row>
    <row r="36" spans="1:6" x14ac:dyDescent="0.25">
      <c r="A36" s="38">
        <v>11</v>
      </c>
      <c r="B36" s="38">
        <v>2.3335050626520091</v>
      </c>
      <c r="C36" s="38">
        <v>2.2803540849878345E-2</v>
      </c>
      <c r="D36" s="30">
        <v>3.3109999999999999</v>
      </c>
      <c r="E36" s="157">
        <v>41372</v>
      </c>
      <c r="F36" s="11">
        <v>2.3563086035018874</v>
      </c>
    </row>
    <row r="37" spans="1:6" x14ac:dyDescent="0.25">
      <c r="A37" s="38">
        <v>12</v>
      </c>
      <c r="B37" s="38">
        <v>0.21232366325020693</v>
      </c>
      <c r="C37" s="38">
        <v>5.1688276555070772E-2</v>
      </c>
      <c r="D37" s="30">
        <v>0.246</v>
      </c>
      <c r="E37" s="157">
        <v>41456</v>
      </c>
      <c r="F37" s="11">
        <v>0.26401193980527771</v>
      </c>
    </row>
    <row r="38" spans="1:6" x14ac:dyDescent="0.25">
      <c r="A38" s="38">
        <v>13</v>
      </c>
      <c r="B38" s="38">
        <v>0.11751066105834825</v>
      </c>
      <c r="C38" s="38">
        <v>-1.2826570437806203E-2</v>
      </c>
      <c r="D38" s="30">
        <v>0.109</v>
      </c>
      <c r="E38" s="157">
        <v>41568</v>
      </c>
      <c r="F38" s="11">
        <v>0.10468409062054204</v>
      </c>
    </row>
    <row r="39" spans="1:6" x14ac:dyDescent="0.25">
      <c r="A39" s="38">
        <v>14</v>
      </c>
      <c r="B39" s="38">
        <v>0.22062845176336243</v>
      </c>
      <c r="C39" s="38">
        <v>3.270468487222089E-2</v>
      </c>
      <c r="D39" s="30">
        <v>0.25800000000000001</v>
      </c>
      <c r="E39" s="157">
        <v>41639</v>
      </c>
      <c r="F39" s="11">
        <v>0.25333313663558332</v>
      </c>
    </row>
    <row r="40" spans="1:6" x14ac:dyDescent="0.25">
      <c r="A40" s="38">
        <v>15</v>
      </c>
      <c r="B40" s="38">
        <v>0.3548891993927098</v>
      </c>
      <c r="C40" s="38">
        <v>1.8221657822309445E-2</v>
      </c>
      <c r="D40" s="30">
        <v>0.45200000000000001</v>
      </c>
      <c r="E40" s="157">
        <v>41696</v>
      </c>
      <c r="F40" s="11">
        <v>0.37311085721501924</v>
      </c>
    </row>
    <row r="41" spans="1:6" x14ac:dyDescent="0.25">
      <c r="A41" s="38">
        <v>16</v>
      </c>
      <c r="B41" s="38">
        <v>1.6365948932563761</v>
      </c>
      <c r="C41" s="38">
        <v>-7.4471712181056748E-3</v>
      </c>
      <c r="D41" s="30">
        <v>2.3039999999999998</v>
      </c>
      <c r="E41" s="157">
        <v>41766</v>
      </c>
      <c r="F41" s="11">
        <v>1.6291477220382704</v>
      </c>
    </row>
    <row r="42" spans="1:6" x14ac:dyDescent="0.25">
      <c r="A42" s="38">
        <v>17</v>
      </c>
      <c r="B42" s="38">
        <v>1.3618448066128148</v>
      </c>
      <c r="C42" s="38">
        <v>1.3159124465768279E-2</v>
      </c>
      <c r="D42" s="30">
        <v>1.907</v>
      </c>
      <c r="E42" s="157">
        <v>41778</v>
      </c>
      <c r="F42" s="11">
        <v>1.3750039310785831</v>
      </c>
    </row>
    <row r="43" spans="1:6" x14ac:dyDescent="0.25">
      <c r="A43" s="38">
        <v>18</v>
      </c>
      <c r="B43" s="38">
        <v>0.19986648048047367</v>
      </c>
      <c r="C43" s="38">
        <v>-5.4129563827973376E-2</v>
      </c>
      <c r="D43" s="30">
        <v>0.22800000000000001</v>
      </c>
      <c r="E43" s="157">
        <v>41836</v>
      </c>
      <c r="F43" s="11">
        <v>0.1457369166525003</v>
      </c>
    </row>
    <row r="44" spans="1:6" x14ac:dyDescent="0.25">
      <c r="A44" s="38">
        <v>19</v>
      </c>
      <c r="B44" s="38">
        <v>5.7993010047400463E-2</v>
      </c>
      <c r="C44" s="38">
        <v>-1.5498987450262625E-2</v>
      </c>
      <c r="D44" s="30">
        <v>2.3E-2</v>
      </c>
      <c r="E44" s="157">
        <v>41877</v>
      </c>
      <c r="F44" s="11">
        <v>4.2494022597137839E-2</v>
      </c>
    </row>
    <row r="45" spans="1:6" x14ac:dyDescent="0.25">
      <c r="A45" s="38">
        <v>20</v>
      </c>
      <c r="B45" s="38">
        <v>7.8754981330289228E-2</v>
      </c>
      <c r="C45" s="38">
        <v>7.9794149215567517E-3</v>
      </c>
      <c r="D45" s="30">
        <v>5.2999999999999999E-2</v>
      </c>
      <c r="E45" s="157">
        <v>41913</v>
      </c>
      <c r="F45" s="11">
        <v>8.673439625184598E-2</v>
      </c>
    </row>
    <row r="46" spans="1:6" ht="13" thickBot="1" x14ac:dyDescent="0.3">
      <c r="A46" s="41">
        <v>21</v>
      </c>
      <c r="B46" s="41">
        <v>0.36180985648700603</v>
      </c>
      <c r="C46" s="41">
        <v>-1.0486048574277929E-2</v>
      </c>
      <c r="D46" s="156">
        <v>0.46200000000000002</v>
      </c>
      <c r="E46" s="159">
        <v>42003</v>
      </c>
      <c r="F46" s="154">
        <v>0.3513238079127281</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46"/>
  <sheetViews>
    <sheetView workbookViewId="0">
      <selection activeCell="I25" sqref="I25"/>
    </sheetView>
  </sheetViews>
  <sheetFormatPr defaultRowHeight="12.5" x14ac:dyDescent="0.25"/>
  <cols>
    <col min="1" max="1" width="15" customWidth="1"/>
    <col min="2" max="2" width="11.54296875" customWidth="1"/>
    <col min="5" max="5" width="13" customWidth="1"/>
  </cols>
  <sheetData>
    <row r="1" spans="1:6" s="11" customFormat="1" ht="18" x14ac:dyDescent="0.4">
      <c r="A1" s="146" t="s">
        <v>108</v>
      </c>
    </row>
    <row r="2" spans="1:6" x14ac:dyDescent="0.25">
      <c r="A2" t="s">
        <v>45</v>
      </c>
    </row>
    <row r="3" spans="1:6" ht="13" thickBot="1" x14ac:dyDescent="0.3"/>
    <row r="4" spans="1:6" ht="13" x14ac:dyDescent="0.3">
      <c r="A4" s="43" t="s">
        <v>1</v>
      </c>
      <c r="B4" s="43"/>
    </row>
    <row r="5" spans="1:6" x14ac:dyDescent="0.25">
      <c r="A5" s="38" t="s">
        <v>2</v>
      </c>
      <c r="B5" s="38">
        <v>0.48498342515879422</v>
      </c>
    </row>
    <row r="6" spans="1:6" x14ac:dyDescent="0.25">
      <c r="A6" s="150" t="s">
        <v>3</v>
      </c>
      <c r="B6" s="150">
        <v>0.23520892267875576</v>
      </c>
    </row>
    <row r="7" spans="1:6" x14ac:dyDescent="0.25">
      <c r="A7" s="38" t="s">
        <v>4</v>
      </c>
      <c r="B7" s="38">
        <v>0.19495676071447973</v>
      </c>
    </row>
    <row r="8" spans="1:6" x14ac:dyDescent="0.25">
      <c r="A8" s="150" t="s">
        <v>5</v>
      </c>
      <c r="B8" s="150">
        <v>0.65885651322908578</v>
      </c>
    </row>
    <row r="9" spans="1:6" ht="13" thickBot="1" x14ac:dyDescent="0.3">
      <c r="A9" s="151" t="s">
        <v>6</v>
      </c>
      <c r="B9" s="151">
        <v>21</v>
      </c>
    </row>
    <row r="11" spans="1:6" ht="13" thickBot="1" x14ac:dyDescent="0.3">
      <c r="A11" t="s">
        <v>7</v>
      </c>
    </row>
    <row r="12" spans="1:6" ht="13" x14ac:dyDescent="0.3">
      <c r="A12" s="42"/>
      <c r="B12" s="42" t="s">
        <v>8</v>
      </c>
      <c r="C12" s="42" t="s">
        <v>9</v>
      </c>
      <c r="D12" s="42" t="s">
        <v>10</v>
      </c>
      <c r="E12" s="42" t="s">
        <v>11</v>
      </c>
      <c r="F12" s="42" t="s">
        <v>12</v>
      </c>
    </row>
    <row r="13" spans="1:6" x14ac:dyDescent="0.25">
      <c r="A13" s="38" t="s">
        <v>13</v>
      </c>
      <c r="B13" s="38">
        <v>1</v>
      </c>
      <c r="C13" s="38">
        <v>2.5365665927452898</v>
      </c>
      <c r="D13" s="38">
        <v>2.5365665927452898</v>
      </c>
      <c r="E13" s="38">
        <v>5.843386074206518</v>
      </c>
      <c r="F13" s="38">
        <v>2.5856049085651117E-2</v>
      </c>
    </row>
    <row r="14" spans="1:6" x14ac:dyDescent="0.25">
      <c r="A14" s="38" t="s">
        <v>14</v>
      </c>
      <c r="B14" s="38">
        <v>19</v>
      </c>
      <c r="C14" s="38">
        <v>8.2477461954633799</v>
      </c>
      <c r="D14" s="38">
        <v>0.43409190502438844</v>
      </c>
      <c r="E14" s="38"/>
      <c r="F14" s="38"/>
    </row>
    <row r="15" spans="1:6" ht="13" thickBot="1" x14ac:dyDescent="0.3">
      <c r="A15" s="41" t="s">
        <v>15</v>
      </c>
      <c r="B15" s="41">
        <v>20</v>
      </c>
      <c r="C15" s="41">
        <v>10.78431278820867</v>
      </c>
      <c r="D15" s="41"/>
      <c r="E15" s="41"/>
      <c r="F15" s="41"/>
    </row>
    <row r="16" spans="1:6" ht="13" thickBot="1" x14ac:dyDescent="0.3"/>
    <row r="17" spans="1:9" ht="13" x14ac:dyDescent="0.3">
      <c r="A17" s="42"/>
      <c r="B17" s="152" t="s">
        <v>16</v>
      </c>
      <c r="C17" s="42" t="s">
        <v>5</v>
      </c>
      <c r="D17" s="42" t="s">
        <v>17</v>
      </c>
      <c r="E17" s="152" t="s">
        <v>18</v>
      </c>
      <c r="F17" s="42" t="s">
        <v>19</v>
      </c>
      <c r="G17" s="42" t="s">
        <v>20</v>
      </c>
      <c r="H17" s="42" t="s">
        <v>21</v>
      </c>
      <c r="I17" s="42" t="s">
        <v>22</v>
      </c>
    </row>
    <row r="18" spans="1:9" x14ac:dyDescent="0.25">
      <c r="A18" s="38" t="s">
        <v>23</v>
      </c>
      <c r="B18" s="150">
        <v>-2.3089031843345369</v>
      </c>
      <c r="C18" s="38">
        <v>1.2620008464475905</v>
      </c>
      <c r="D18" s="38">
        <v>-1.829557556030073</v>
      </c>
      <c r="E18" s="150">
        <v>8.3053863738444644E-2</v>
      </c>
      <c r="F18" s="38">
        <v>-4.9503013126329911</v>
      </c>
      <c r="G18" s="38">
        <v>0.33249494396391732</v>
      </c>
      <c r="H18" s="38">
        <v>-4.9503013126329911</v>
      </c>
      <c r="I18" s="38">
        <v>0.33249494396391732</v>
      </c>
    </row>
    <row r="19" spans="1:9" ht="13" thickBot="1" x14ac:dyDescent="0.3">
      <c r="A19" s="153" t="s">
        <v>107</v>
      </c>
      <c r="B19" s="151">
        <v>0.12969491746847717</v>
      </c>
      <c r="C19" s="41">
        <v>5.3652586884478055E-2</v>
      </c>
      <c r="D19" s="41">
        <v>2.4173096769356057</v>
      </c>
      <c r="E19" s="151">
        <v>2.5856049085651069E-2</v>
      </c>
      <c r="F19" s="41">
        <v>1.7398762538032811E-2</v>
      </c>
      <c r="G19" s="41">
        <v>0.24199107239892154</v>
      </c>
      <c r="H19" s="41">
        <v>1.7398762538032811E-2</v>
      </c>
      <c r="I19" s="41">
        <v>0.24199107239892154</v>
      </c>
    </row>
    <row r="23" spans="1:9" x14ac:dyDescent="0.25">
      <c r="A23" t="s">
        <v>46</v>
      </c>
    </row>
    <row r="24" spans="1:9" ht="13" thickBot="1" x14ac:dyDescent="0.3"/>
    <row r="25" spans="1:9" ht="13" x14ac:dyDescent="0.3">
      <c r="A25" s="42" t="s">
        <v>47</v>
      </c>
      <c r="B25" s="42" t="s">
        <v>88</v>
      </c>
      <c r="C25" s="42" t="s">
        <v>25</v>
      </c>
    </row>
    <row r="26" spans="1:9" x14ac:dyDescent="0.25">
      <c r="A26" s="38">
        <v>1</v>
      </c>
      <c r="B26" s="38">
        <v>0.42636262507564648</v>
      </c>
      <c r="C26" s="38">
        <v>-0.25375113932284549</v>
      </c>
    </row>
    <row r="27" spans="1:9" x14ac:dyDescent="0.25">
      <c r="A27" s="38">
        <v>2</v>
      </c>
      <c r="B27" s="38">
        <v>0.16178499343995334</v>
      </c>
      <c r="C27" s="38">
        <v>0.14617247483406465</v>
      </c>
    </row>
    <row r="28" spans="1:9" x14ac:dyDescent="0.25">
      <c r="A28" s="38">
        <v>3</v>
      </c>
      <c r="B28" s="38">
        <v>0.34076397954645143</v>
      </c>
      <c r="C28" s="38">
        <v>0.23003644406232204</v>
      </c>
    </row>
    <row r="29" spans="1:9" x14ac:dyDescent="0.25">
      <c r="A29" s="38">
        <v>4</v>
      </c>
      <c r="B29" s="38">
        <v>0.71039449433161161</v>
      </c>
      <c r="C29" s="38">
        <v>1.3572241914541663</v>
      </c>
    </row>
    <row r="30" spans="1:9" x14ac:dyDescent="0.25">
      <c r="A30" s="38">
        <v>5</v>
      </c>
      <c r="B30" s="38">
        <v>1.5936168822919412</v>
      </c>
      <c r="C30" s="38">
        <v>0.31880650898506913</v>
      </c>
    </row>
    <row r="31" spans="1:9" x14ac:dyDescent="0.25">
      <c r="A31" s="38">
        <v>6</v>
      </c>
      <c r="B31" s="38">
        <v>0.93087585402802286</v>
      </c>
      <c r="C31" s="38">
        <v>-0.51005964758317757</v>
      </c>
    </row>
    <row r="32" spans="1:9" x14ac:dyDescent="0.25">
      <c r="A32" s="38">
        <v>7</v>
      </c>
      <c r="B32" s="38">
        <v>0.77653890224053468</v>
      </c>
      <c r="C32" s="38">
        <v>-0.68477189076173728</v>
      </c>
    </row>
    <row r="33" spans="1:3" x14ac:dyDescent="0.25">
      <c r="A33" s="38">
        <v>8</v>
      </c>
      <c r="B33" s="38">
        <v>0.73503652865062197</v>
      </c>
      <c r="C33" s="38">
        <v>0.5415668330453367</v>
      </c>
    </row>
    <row r="34" spans="1:3" x14ac:dyDescent="0.25">
      <c r="A34" s="38">
        <v>9</v>
      </c>
      <c r="B34" s="38">
        <v>0.27851041916158259</v>
      </c>
      <c r="C34" s="38">
        <v>0.20784233007975533</v>
      </c>
    </row>
    <row r="35" spans="1:3" x14ac:dyDescent="0.25">
      <c r="A35" s="38">
        <v>10</v>
      </c>
      <c r="B35" s="38">
        <v>0.62998364550115582</v>
      </c>
      <c r="C35" s="38">
        <v>0.24069307408536533</v>
      </c>
    </row>
    <row r="36" spans="1:3" x14ac:dyDescent="0.25">
      <c r="A36" s="38">
        <v>11</v>
      </c>
      <c r="B36" s="38">
        <v>1.0463043305749675</v>
      </c>
      <c r="C36" s="38">
        <v>1.3100042729269199</v>
      </c>
    </row>
    <row r="37" spans="1:3" x14ac:dyDescent="0.25">
      <c r="A37" s="38">
        <v>12</v>
      </c>
      <c r="B37" s="38">
        <v>0.94384534577487011</v>
      </c>
      <c r="C37" s="38">
        <v>-0.67983340596959241</v>
      </c>
    </row>
    <row r="38" spans="1:3" x14ac:dyDescent="0.25">
      <c r="A38" s="38">
        <v>13</v>
      </c>
      <c r="B38" s="38">
        <v>0.72984873195188316</v>
      </c>
      <c r="C38" s="38">
        <v>-0.62516464133134109</v>
      </c>
    </row>
    <row r="39" spans="1:3" x14ac:dyDescent="0.25">
      <c r="A39" s="38">
        <v>14</v>
      </c>
      <c r="B39" s="38">
        <v>0.16308194261463793</v>
      </c>
      <c r="C39" s="38">
        <v>9.0251194020945391E-2</v>
      </c>
    </row>
    <row r="40" spans="1:3" x14ac:dyDescent="0.25">
      <c r="A40" s="38">
        <v>15</v>
      </c>
      <c r="B40" s="38">
        <v>0.29277686008311488</v>
      </c>
      <c r="C40" s="38">
        <v>8.0333997131904367E-2</v>
      </c>
    </row>
    <row r="41" spans="1:3" x14ac:dyDescent="0.25">
      <c r="A41" s="38">
        <v>16</v>
      </c>
      <c r="B41" s="38">
        <v>1.083915856640826</v>
      </c>
      <c r="C41" s="38">
        <v>0.54523186539744439</v>
      </c>
    </row>
    <row r="42" spans="1:3" x14ac:dyDescent="0.25">
      <c r="A42" s="38">
        <v>17</v>
      </c>
      <c r="B42" s="38">
        <v>1.0086928045091086</v>
      </c>
      <c r="C42" s="38">
        <v>0.36631112656947451</v>
      </c>
    </row>
    <row r="43" spans="1:3" x14ac:dyDescent="0.25">
      <c r="A43" s="38">
        <v>18</v>
      </c>
      <c r="B43" s="38">
        <v>0.94254839660018552</v>
      </c>
      <c r="C43" s="38">
        <v>-0.7968114799476852</v>
      </c>
    </row>
    <row r="44" spans="1:3" x14ac:dyDescent="0.25">
      <c r="A44" s="38">
        <v>19</v>
      </c>
      <c r="B44" s="38">
        <v>0.94773619329892478</v>
      </c>
      <c r="C44" s="38">
        <v>-0.90524217070178692</v>
      </c>
    </row>
    <row r="45" spans="1:3" x14ac:dyDescent="0.25">
      <c r="A45" s="38">
        <v>20</v>
      </c>
      <c r="B45" s="38">
        <v>0.792102292336752</v>
      </c>
      <c r="C45" s="38">
        <v>-0.70536789608490602</v>
      </c>
    </row>
    <row r="46" spans="1:3" ht="13" thickBot="1" x14ac:dyDescent="0.3">
      <c r="A46" s="41">
        <v>21</v>
      </c>
      <c r="B46" s="41">
        <v>0.62479584880241656</v>
      </c>
      <c r="C46" s="41">
        <v>-0.27347204088968846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03"/>
  <sheetViews>
    <sheetView workbookViewId="0">
      <selection activeCell="J39" sqref="J39"/>
    </sheetView>
  </sheetViews>
  <sheetFormatPr defaultRowHeight="12.5" x14ac:dyDescent="0.25"/>
  <cols>
    <col min="1" max="1" width="9.1796875" style="4"/>
    <col min="2" max="2" width="9.1796875" style="11"/>
  </cols>
  <sheetData>
    <row r="1" spans="1:8" s="11" customFormat="1" ht="15.5" x14ac:dyDescent="0.35">
      <c r="A1" s="6" t="s">
        <v>35</v>
      </c>
    </row>
    <row r="2" spans="1:8" ht="26" x14ac:dyDescent="0.3">
      <c r="A2" s="15" t="s">
        <v>28</v>
      </c>
      <c r="B2" s="15" t="s">
        <v>29</v>
      </c>
    </row>
    <row r="3" spans="1:8" x14ac:dyDescent="0.25">
      <c r="A3" s="4">
        <v>17</v>
      </c>
      <c r="B3" s="1">
        <v>3431.681</v>
      </c>
    </row>
    <row r="4" spans="1:8" x14ac:dyDescent="0.25">
      <c r="A4" s="4">
        <v>17.010000000000002</v>
      </c>
      <c r="B4" s="1">
        <v>3434.07</v>
      </c>
    </row>
    <row r="5" spans="1:8" x14ac:dyDescent="0.25">
      <c r="A5" s="4">
        <v>17.02</v>
      </c>
      <c r="B5" s="1">
        <v>3436.4580000000001</v>
      </c>
    </row>
    <row r="6" spans="1:8" ht="15.5" x14ac:dyDescent="0.35">
      <c r="A6" s="4">
        <v>17.03</v>
      </c>
      <c r="B6" s="1">
        <v>3438.848</v>
      </c>
      <c r="E6" s="6"/>
    </row>
    <row r="7" spans="1:8" x14ac:dyDescent="0.25">
      <c r="A7" s="4">
        <v>17.04</v>
      </c>
      <c r="B7" s="1">
        <v>3441.2370000000001</v>
      </c>
    </row>
    <row r="8" spans="1:8" x14ac:dyDescent="0.25">
      <c r="A8" s="4">
        <v>17.05</v>
      </c>
      <c r="B8" s="1">
        <v>3443.627</v>
      </c>
    </row>
    <row r="9" spans="1:8" x14ac:dyDescent="0.25">
      <c r="A9" s="4">
        <v>17.059999999999999</v>
      </c>
      <c r="B9" s="1">
        <v>3446.0169999999998</v>
      </c>
      <c r="E9" s="11"/>
      <c r="F9" s="11"/>
      <c r="G9" s="11"/>
      <c r="H9" s="11"/>
    </row>
    <row r="10" spans="1:8" ht="15.5" x14ac:dyDescent="0.35">
      <c r="A10" s="4">
        <v>17.07</v>
      </c>
      <c r="B10" s="1">
        <v>3448.4079999999999</v>
      </c>
      <c r="E10" s="6"/>
      <c r="F10" s="11"/>
      <c r="G10" s="11"/>
      <c r="H10" s="11"/>
    </row>
    <row r="11" spans="1:8" x14ac:dyDescent="0.25">
      <c r="A11" s="4">
        <v>17.079999999999998</v>
      </c>
      <c r="B11" s="1">
        <v>3450.799</v>
      </c>
      <c r="E11" s="11"/>
      <c r="F11" s="11"/>
      <c r="G11" s="11"/>
      <c r="H11" s="11"/>
    </row>
    <row r="12" spans="1:8" ht="15.5" x14ac:dyDescent="0.35">
      <c r="A12" s="4">
        <v>17.09</v>
      </c>
      <c r="B12" s="1">
        <v>3453.1909999999998</v>
      </c>
      <c r="E12" s="6"/>
      <c r="F12" s="11"/>
      <c r="G12" s="11"/>
      <c r="H12" s="11"/>
    </row>
    <row r="13" spans="1:8" x14ac:dyDescent="0.25">
      <c r="A13" s="4">
        <v>17.100000000000001</v>
      </c>
      <c r="B13" s="1">
        <v>3455.5819999999999</v>
      </c>
      <c r="E13" s="8"/>
      <c r="F13" s="2"/>
    </row>
    <row r="14" spans="1:8" x14ac:dyDescent="0.25">
      <c r="A14" s="4">
        <v>17.11</v>
      </c>
      <c r="B14" s="1">
        <v>3457.9740000000002</v>
      </c>
      <c r="F14" s="2"/>
    </row>
    <row r="15" spans="1:8" x14ac:dyDescent="0.25">
      <c r="A15" s="4">
        <v>17.12</v>
      </c>
      <c r="B15" s="1">
        <v>3460.3670000000002</v>
      </c>
      <c r="F15" s="2"/>
    </row>
    <row r="16" spans="1:8" x14ac:dyDescent="0.25">
      <c r="A16" s="4">
        <v>17.13</v>
      </c>
      <c r="B16" s="1">
        <v>3462.76</v>
      </c>
      <c r="F16" s="30"/>
    </row>
    <row r="17" spans="1:7" x14ac:dyDescent="0.25">
      <c r="A17" s="4">
        <v>17.14</v>
      </c>
      <c r="B17" s="1">
        <v>3465.1529999999998</v>
      </c>
      <c r="E17" s="8"/>
      <c r="F17" s="2"/>
    </row>
    <row r="18" spans="1:7" ht="13" x14ac:dyDescent="0.3">
      <c r="A18" s="4">
        <v>17.149999999999999</v>
      </c>
      <c r="B18" s="1">
        <v>3467.547</v>
      </c>
      <c r="F18" s="7"/>
      <c r="G18" s="7"/>
    </row>
    <row r="19" spans="1:7" x14ac:dyDescent="0.25">
      <c r="A19" s="4">
        <v>17.16</v>
      </c>
      <c r="B19" s="1">
        <v>3469.9409999999998</v>
      </c>
    </row>
    <row r="20" spans="1:7" ht="15.5" x14ac:dyDescent="0.35">
      <c r="A20" s="4">
        <v>17.170000000000002</v>
      </c>
      <c r="B20" s="1">
        <v>3472.335</v>
      </c>
      <c r="E20" s="6"/>
    </row>
    <row r="21" spans="1:7" x14ac:dyDescent="0.25">
      <c r="A21" s="4">
        <v>17.18</v>
      </c>
      <c r="B21" s="1">
        <v>3474.73</v>
      </c>
    </row>
    <row r="22" spans="1:7" ht="15.5" x14ac:dyDescent="0.35">
      <c r="A22" s="4">
        <v>17.190000000000001</v>
      </c>
      <c r="B22" s="1">
        <v>3477.125</v>
      </c>
      <c r="E22" s="6"/>
    </row>
    <row r="23" spans="1:7" x14ac:dyDescent="0.25">
      <c r="A23" s="4">
        <v>17.2</v>
      </c>
      <c r="B23" s="1">
        <v>3479.5210000000002</v>
      </c>
    </row>
    <row r="24" spans="1:7" x14ac:dyDescent="0.25">
      <c r="A24" s="4">
        <v>17.21</v>
      </c>
      <c r="B24" s="1">
        <v>3481.9160000000002</v>
      </c>
    </row>
    <row r="25" spans="1:7" x14ac:dyDescent="0.25">
      <c r="A25" s="4">
        <v>17.22</v>
      </c>
      <c r="B25" s="1">
        <v>3484.3130000000001</v>
      </c>
    </row>
    <row r="26" spans="1:7" x14ac:dyDescent="0.25">
      <c r="A26" s="4">
        <v>17.23</v>
      </c>
      <c r="B26" s="1">
        <v>3486.7089999999998</v>
      </c>
    </row>
    <row r="27" spans="1:7" x14ac:dyDescent="0.25">
      <c r="A27" s="4">
        <v>17.239999999999998</v>
      </c>
      <c r="B27" s="1">
        <v>3489.1060000000002</v>
      </c>
    </row>
    <row r="28" spans="1:7" x14ac:dyDescent="0.25">
      <c r="A28" s="4">
        <v>17.25</v>
      </c>
      <c r="B28" s="1">
        <v>3491.5039999999999</v>
      </c>
    </row>
    <row r="29" spans="1:7" x14ac:dyDescent="0.25">
      <c r="A29" s="4">
        <v>17.260000000000002</v>
      </c>
      <c r="B29" s="1">
        <v>3493.9009999999998</v>
      </c>
    </row>
    <row r="30" spans="1:7" x14ac:dyDescent="0.25">
      <c r="A30" s="4">
        <v>17.27</v>
      </c>
      <c r="B30" s="1">
        <v>3496.299</v>
      </c>
    </row>
    <row r="31" spans="1:7" x14ac:dyDescent="0.25">
      <c r="A31" s="4">
        <v>17.28</v>
      </c>
      <c r="B31" s="1">
        <v>3498.6979999999999</v>
      </c>
    </row>
    <row r="32" spans="1:7" x14ac:dyDescent="0.25">
      <c r="A32" s="4">
        <v>17.29</v>
      </c>
      <c r="B32" s="1">
        <v>3501.0970000000002</v>
      </c>
    </row>
    <row r="33" spans="1:2" x14ac:dyDescent="0.25">
      <c r="A33" s="4">
        <v>17.3</v>
      </c>
      <c r="B33" s="1">
        <v>3503.4960000000001</v>
      </c>
    </row>
    <row r="34" spans="1:2" x14ac:dyDescent="0.25">
      <c r="A34" s="4">
        <v>17.309999999999999</v>
      </c>
      <c r="B34" s="1">
        <v>3505.895</v>
      </c>
    </row>
    <row r="35" spans="1:2" x14ac:dyDescent="0.25">
      <c r="A35" s="4">
        <v>17.32</v>
      </c>
      <c r="B35" s="1">
        <v>3508.2950000000001</v>
      </c>
    </row>
    <row r="36" spans="1:2" x14ac:dyDescent="0.25">
      <c r="A36" s="4">
        <v>17.329999999999998</v>
      </c>
      <c r="B36" s="1">
        <v>3510.6959999999999</v>
      </c>
    </row>
    <row r="37" spans="1:2" x14ac:dyDescent="0.25">
      <c r="A37" s="4">
        <v>17.34</v>
      </c>
      <c r="B37" s="1">
        <v>3513.096</v>
      </c>
    </row>
    <row r="38" spans="1:2" x14ac:dyDescent="0.25">
      <c r="A38" s="4">
        <v>17.350000000000001</v>
      </c>
      <c r="B38" s="1">
        <v>3515.4969999999998</v>
      </c>
    </row>
    <row r="39" spans="1:2" x14ac:dyDescent="0.25">
      <c r="A39" s="4">
        <v>17.36</v>
      </c>
      <c r="B39" s="1">
        <v>3517.8989999999999</v>
      </c>
    </row>
    <row r="40" spans="1:2" x14ac:dyDescent="0.25">
      <c r="A40" s="4">
        <v>17.37</v>
      </c>
      <c r="B40" s="1">
        <v>3520.3009999999999</v>
      </c>
    </row>
    <row r="41" spans="1:2" x14ac:dyDescent="0.25">
      <c r="A41" s="4">
        <v>17.38</v>
      </c>
      <c r="B41" s="1">
        <v>3522.703</v>
      </c>
    </row>
    <row r="42" spans="1:2" x14ac:dyDescent="0.25">
      <c r="A42" s="4">
        <v>17.39</v>
      </c>
      <c r="B42" s="1">
        <v>3525.105</v>
      </c>
    </row>
    <row r="43" spans="1:2" x14ac:dyDescent="0.25">
      <c r="A43" s="4">
        <v>17.399999999999999</v>
      </c>
      <c r="B43" s="1">
        <v>3527.5079999999998</v>
      </c>
    </row>
    <row r="44" spans="1:2" x14ac:dyDescent="0.25">
      <c r="A44" s="4">
        <v>17.41</v>
      </c>
      <c r="B44" s="1">
        <v>3529.9119999999998</v>
      </c>
    </row>
    <row r="45" spans="1:2" x14ac:dyDescent="0.25">
      <c r="A45" s="4">
        <v>17.420000000000002</v>
      </c>
      <c r="B45" s="1">
        <v>3532.3150000000001</v>
      </c>
    </row>
    <row r="46" spans="1:2" x14ac:dyDescent="0.25">
      <c r="A46" s="4">
        <v>17.43</v>
      </c>
      <c r="B46" s="1">
        <v>3534.7190000000001</v>
      </c>
    </row>
    <row r="47" spans="1:2" x14ac:dyDescent="0.25">
      <c r="A47" s="4">
        <v>17.440000000000001</v>
      </c>
      <c r="B47" s="1">
        <v>3537.1239999999998</v>
      </c>
    </row>
    <row r="48" spans="1:2" x14ac:dyDescent="0.25">
      <c r="A48" s="4">
        <v>17.45</v>
      </c>
      <c r="B48" s="1">
        <v>3539.5279999999998</v>
      </c>
    </row>
    <row r="49" spans="1:2" x14ac:dyDescent="0.25">
      <c r="A49" s="4">
        <v>17.46</v>
      </c>
      <c r="B49" s="1">
        <v>3541.9340000000002</v>
      </c>
    </row>
    <row r="50" spans="1:2" x14ac:dyDescent="0.25">
      <c r="A50" s="4">
        <v>17.47</v>
      </c>
      <c r="B50" s="1">
        <v>3544.3389999999999</v>
      </c>
    </row>
    <row r="51" spans="1:2" x14ac:dyDescent="0.25">
      <c r="A51" s="4">
        <v>17.48</v>
      </c>
      <c r="B51" s="1">
        <v>3546.7449999999999</v>
      </c>
    </row>
    <row r="52" spans="1:2" x14ac:dyDescent="0.25">
      <c r="A52" s="4">
        <v>17.489999999999998</v>
      </c>
      <c r="B52" s="1">
        <v>3549.1509999999998</v>
      </c>
    </row>
    <row r="53" spans="1:2" x14ac:dyDescent="0.25">
      <c r="A53" s="4">
        <v>17.5</v>
      </c>
      <c r="B53" s="1">
        <v>3551.558</v>
      </c>
    </row>
    <row r="54" spans="1:2" x14ac:dyDescent="0.25">
      <c r="A54" s="4">
        <v>17.510000000000002</v>
      </c>
      <c r="B54" s="1">
        <v>3553.9650000000001</v>
      </c>
    </row>
    <row r="55" spans="1:2" x14ac:dyDescent="0.25">
      <c r="A55" s="4">
        <v>17.52</v>
      </c>
      <c r="B55" s="1">
        <v>3556.3719999999998</v>
      </c>
    </row>
    <row r="56" spans="1:2" x14ac:dyDescent="0.25">
      <c r="A56" s="4">
        <v>17.53</v>
      </c>
      <c r="B56" s="1">
        <v>3558.78</v>
      </c>
    </row>
    <row r="57" spans="1:2" x14ac:dyDescent="0.25">
      <c r="A57" s="4">
        <v>17.54</v>
      </c>
      <c r="B57" s="1">
        <v>3561.1880000000001</v>
      </c>
    </row>
    <row r="58" spans="1:2" x14ac:dyDescent="0.25">
      <c r="A58" s="4">
        <v>17.55</v>
      </c>
      <c r="B58" s="1">
        <v>3563.596</v>
      </c>
    </row>
    <row r="59" spans="1:2" x14ac:dyDescent="0.25">
      <c r="A59" s="4">
        <v>17.559999999999999</v>
      </c>
      <c r="B59" s="1">
        <v>3566.0050000000001</v>
      </c>
    </row>
    <row r="60" spans="1:2" x14ac:dyDescent="0.25">
      <c r="A60" s="4">
        <v>17.57</v>
      </c>
      <c r="B60" s="1">
        <v>3568.415</v>
      </c>
    </row>
    <row r="61" spans="1:2" x14ac:dyDescent="0.25">
      <c r="A61" s="4">
        <v>17.579999999999998</v>
      </c>
      <c r="B61" s="1">
        <v>3570.8240000000001</v>
      </c>
    </row>
    <row r="62" spans="1:2" x14ac:dyDescent="0.25">
      <c r="A62" s="4">
        <v>17.59</v>
      </c>
      <c r="B62" s="1">
        <v>3573.2339999999999</v>
      </c>
    </row>
    <row r="63" spans="1:2" x14ac:dyDescent="0.25">
      <c r="A63" s="4">
        <v>17.600000000000001</v>
      </c>
      <c r="B63" s="1">
        <v>3575.6439999999998</v>
      </c>
    </row>
    <row r="64" spans="1:2" x14ac:dyDescent="0.25">
      <c r="A64" s="4">
        <v>17.61</v>
      </c>
      <c r="B64" s="1">
        <v>3578.0549999999998</v>
      </c>
    </row>
    <row r="65" spans="1:2" x14ac:dyDescent="0.25">
      <c r="A65" s="4">
        <v>17.62</v>
      </c>
      <c r="B65" s="1">
        <v>3580.4659999999999</v>
      </c>
    </row>
    <row r="66" spans="1:2" x14ac:dyDescent="0.25">
      <c r="A66" s="4">
        <v>17.63</v>
      </c>
      <c r="B66" s="1">
        <v>3582.8780000000002</v>
      </c>
    </row>
    <row r="67" spans="1:2" x14ac:dyDescent="0.25">
      <c r="A67" s="4">
        <v>17.64</v>
      </c>
      <c r="B67" s="1">
        <v>3585.2890000000002</v>
      </c>
    </row>
    <row r="68" spans="1:2" x14ac:dyDescent="0.25">
      <c r="A68" s="4">
        <v>17.649999999999999</v>
      </c>
      <c r="B68" s="1">
        <v>3587.7020000000002</v>
      </c>
    </row>
    <row r="69" spans="1:2" x14ac:dyDescent="0.25">
      <c r="A69" s="4">
        <v>17.66</v>
      </c>
      <c r="B69" s="1">
        <v>3590.114</v>
      </c>
    </row>
    <row r="70" spans="1:2" x14ac:dyDescent="0.25">
      <c r="A70" s="4">
        <v>17.670000000000002</v>
      </c>
      <c r="B70" s="1">
        <v>3592.527</v>
      </c>
    </row>
    <row r="71" spans="1:2" x14ac:dyDescent="0.25">
      <c r="A71" s="4">
        <v>17.68</v>
      </c>
      <c r="B71" s="1">
        <v>3594.94</v>
      </c>
    </row>
    <row r="72" spans="1:2" x14ac:dyDescent="0.25">
      <c r="A72" s="4">
        <v>17.690000000000001</v>
      </c>
      <c r="B72" s="1">
        <v>3597.3539999999998</v>
      </c>
    </row>
    <row r="73" spans="1:2" x14ac:dyDescent="0.25">
      <c r="A73" s="4">
        <v>17.7</v>
      </c>
      <c r="B73" s="1">
        <v>3599.768</v>
      </c>
    </row>
    <row r="74" spans="1:2" x14ac:dyDescent="0.25">
      <c r="A74" s="4">
        <v>17.71</v>
      </c>
      <c r="B74" s="1">
        <v>3602.1819999999998</v>
      </c>
    </row>
    <row r="75" spans="1:2" x14ac:dyDescent="0.25">
      <c r="A75" s="4">
        <v>17.72</v>
      </c>
      <c r="B75" s="1">
        <v>3604.5970000000002</v>
      </c>
    </row>
    <row r="76" spans="1:2" x14ac:dyDescent="0.25">
      <c r="A76" s="4">
        <v>17.73</v>
      </c>
      <c r="B76" s="1">
        <v>3607.0120000000002</v>
      </c>
    </row>
    <row r="77" spans="1:2" x14ac:dyDescent="0.25">
      <c r="A77" s="4">
        <v>17.739999999999998</v>
      </c>
      <c r="B77" s="1">
        <v>3609.4279999999999</v>
      </c>
    </row>
    <row r="78" spans="1:2" x14ac:dyDescent="0.25">
      <c r="A78" s="4">
        <v>17.75</v>
      </c>
      <c r="B78" s="1">
        <v>3611.8440000000001</v>
      </c>
    </row>
    <row r="79" spans="1:2" x14ac:dyDescent="0.25">
      <c r="A79" s="4">
        <v>17.760000000000002</v>
      </c>
      <c r="B79" s="1">
        <v>3614.26</v>
      </c>
    </row>
    <row r="80" spans="1:2" x14ac:dyDescent="0.25">
      <c r="A80" s="4">
        <v>17.77</v>
      </c>
      <c r="B80" s="1">
        <v>3616.6770000000001</v>
      </c>
    </row>
    <row r="81" spans="1:2" x14ac:dyDescent="0.25">
      <c r="A81" s="4">
        <v>17.78</v>
      </c>
      <c r="B81" s="1">
        <v>3619.0940000000001</v>
      </c>
    </row>
    <row r="82" spans="1:2" x14ac:dyDescent="0.25">
      <c r="A82" s="4">
        <v>17.79</v>
      </c>
      <c r="B82" s="1">
        <v>3621.511</v>
      </c>
    </row>
    <row r="83" spans="1:2" x14ac:dyDescent="0.25">
      <c r="A83" s="4">
        <v>17.8</v>
      </c>
      <c r="B83" s="1">
        <v>3623.9290000000001</v>
      </c>
    </row>
    <row r="84" spans="1:2" x14ac:dyDescent="0.25">
      <c r="A84" s="4">
        <v>17.809999999999999</v>
      </c>
      <c r="B84" s="1">
        <v>3626.3470000000002</v>
      </c>
    </row>
    <row r="85" spans="1:2" x14ac:dyDescent="0.25">
      <c r="A85" s="4">
        <v>17.82</v>
      </c>
      <c r="B85" s="1">
        <v>3628.7649999999999</v>
      </c>
    </row>
    <row r="86" spans="1:2" x14ac:dyDescent="0.25">
      <c r="A86" s="4">
        <v>17.829999999999998</v>
      </c>
      <c r="B86" s="1">
        <v>3631.1840000000002</v>
      </c>
    </row>
    <row r="87" spans="1:2" x14ac:dyDescent="0.25">
      <c r="A87" s="4">
        <v>17.84</v>
      </c>
      <c r="B87" s="1">
        <v>3633.6030000000001</v>
      </c>
    </row>
    <row r="88" spans="1:2" x14ac:dyDescent="0.25">
      <c r="A88" s="4">
        <v>17.850000000000001</v>
      </c>
      <c r="B88" s="1">
        <v>3636.0230000000001</v>
      </c>
    </row>
    <row r="89" spans="1:2" x14ac:dyDescent="0.25">
      <c r="A89" s="4">
        <v>17.86</v>
      </c>
      <c r="B89" s="1">
        <v>3638.4430000000002</v>
      </c>
    </row>
    <row r="90" spans="1:2" x14ac:dyDescent="0.25">
      <c r="A90" s="4">
        <v>17.87</v>
      </c>
      <c r="B90" s="1">
        <v>3640.8629999999998</v>
      </c>
    </row>
    <row r="91" spans="1:2" x14ac:dyDescent="0.25">
      <c r="A91" s="4">
        <v>17.88</v>
      </c>
      <c r="B91" s="1">
        <v>3643.2840000000001</v>
      </c>
    </row>
    <row r="92" spans="1:2" x14ac:dyDescent="0.25">
      <c r="A92" s="4">
        <v>17.89</v>
      </c>
      <c r="B92" s="1">
        <v>3645.7049999999999</v>
      </c>
    </row>
    <row r="93" spans="1:2" x14ac:dyDescent="0.25">
      <c r="A93" s="4">
        <v>17.899999999999999</v>
      </c>
      <c r="B93" s="1">
        <v>3648.127</v>
      </c>
    </row>
    <row r="94" spans="1:2" x14ac:dyDescent="0.25">
      <c r="A94" s="4">
        <v>17.91</v>
      </c>
      <c r="B94" s="1">
        <v>3650.5479999999998</v>
      </c>
    </row>
    <row r="95" spans="1:2" x14ac:dyDescent="0.25">
      <c r="A95" s="4">
        <v>17.920000000000002</v>
      </c>
      <c r="B95" s="1">
        <v>3652.971</v>
      </c>
    </row>
    <row r="96" spans="1:2" x14ac:dyDescent="0.25">
      <c r="A96" s="4">
        <v>17.93</v>
      </c>
      <c r="B96" s="1">
        <v>3655.393</v>
      </c>
    </row>
    <row r="97" spans="1:2" x14ac:dyDescent="0.25">
      <c r="A97" s="4">
        <v>17.940000000000001</v>
      </c>
      <c r="B97" s="1">
        <v>3657.8159999999998</v>
      </c>
    </row>
    <row r="98" spans="1:2" x14ac:dyDescent="0.25">
      <c r="A98" s="4">
        <v>17.95</v>
      </c>
      <c r="B98" s="1">
        <v>3660.239</v>
      </c>
    </row>
    <row r="99" spans="1:2" x14ac:dyDescent="0.25">
      <c r="A99" s="4">
        <v>17.96</v>
      </c>
      <c r="B99" s="1">
        <v>3662.663</v>
      </c>
    </row>
    <row r="100" spans="1:2" x14ac:dyDescent="0.25">
      <c r="A100" s="4">
        <v>17.97</v>
      </c>
      <c r="B100" s="1">
        <v>3665.087</v>
      </c>
    </row>
    <row r="101" spans="1:2" x14ac:dyDescent="0.25">
      <c r="A101" s="4">
        <v>17.98</v>
      </c>
      <c r="B101" s="1">
        <v>3667.511</v>
      </c>
    </row>
    <row r="102" spans="1:2" x14ac:dyDescent="0.25">
      <c r="A102" s="4">
        <v>17.989999999999998</v>
      </c>
      <c r="B102" s="1">
        <v>3669.9360000000001</v>
      </c>
    </row>
    <row r="103" spans="1:2" x14ac:dyDescent="0.25">
      <c r="A103" s="4">
        <v>18</v>
      </c>
      <c r="B103" s="1">
        <v>3672.3609999999999</v>
      </c>
    </row>
    <row r="104" spans="1:2" x14ac:dyDescent="0.25">
      <c r="A104" s="4">
        <v>18.010000000000002</v>
      </c>
      <c r="B104" s="1">
        <v>3674.7869999999998</v>
      </c>
    </row>
    <row r="105" spans="1:2" x14ac:dyDescent="0.25">
      <c r="A105" s="4">
        <v>18.02</v>
      </c>
      <c r="B105" s="1">
        <v>3677.2130000000002</v>
      </c>
    </row>
    <row r="106" spans="1:2" x14ac:dyDescent="0.25">
      <c r="A106" s="4">
        <v>18.03</v>
      </c>
      <c r="B106" s="1">
        <v>3679.6390000000001</v>
      </c>
    </row>
    <row r="107" spans="1:2" x14ac:dyDescent="0.25">
      <c r="A107" s="4">
        <v>18.04</v>
      </c>
      <c r="B107" s="1">
        <v>3682.0659999999998</v>
      </c>
    </row>
    <row r="108" spans="1:2" x14ac:dyDescent="0.25">
      <c r="A108" s="4">
        <v>18.05</v>
      </c>
      <c r="B108" s="1">
        <v>3684.4929999999999</v>
      </c>
    </row>
    <row r="109" spans="1:2" x14ac:dyDescent="0.25">
      <c r="A109" s="4">
        <v>18.059999999999999</v>
      </c>
      <c r="B109" s="1">
        <v>3686.92</v>
      </c>
    </row>
    <row r="110" spans="1:2" x14ac:dyDescent="0.25">
      <c r="A110" s="4">
        <v>18.07</v>
      </c>
      <c r="B110" s="1">
        <v>3689.348</v>
      </c>
    </row>
    <row r="111" spans="1:2" x14ac:dyDescent="0.25">
      <c r="A111" s="4">
        <v>18.079999999999998</v>
      </c>
      <c r="B111" s="1">
        <v>3691.7759999999998</v>
      </c>
    </row>
    <row r="112" spans="1:2" x14ac:dyDescent="0.25">
      <c r="A112" s="4">
        <v>18.09</v>
      </c>
      <c r="B112" s="1">
        <v>3694.2040000000002</v>
      </c>
    </row>
    <row r="113" spans="1:2" x14ac:dyDescent="0.25">
      <c r="A113" s="4">
        <v>18.100000000000001</v>
      </c>
      <c r="B113" s="1">
        <v>3696.6329999999998</v>
      </c>
    </row>
    <row r="114" spans="1:2" x14ac:dyDescent="0.25">
      <c r="A114" s="4">
        <v>18.11</v>
      </c>
      <c r="B114" s="1">
        <v>3699.0630000000001</v>
      </c>
    </row>
    <row r="115" spans="1:2" x14ac:dyDescent="0.25">
      <c r="A115" s="4">
        <v>18.12</v>
      </c>
      <c r="B115" s="1">
        <v>3701.4920000000002</v>
      </c>
    </row>
    <row r="116" spans="1:2" x14ac:dyDescent="0.25">
      <c r="A116" s="4">
        <v>18.13</v>
      </c>
      <c r="B116" s="1">
        <v>3703.922</v>
      </c>
    </row>
    <row r="117" spans="1:2" x14ac:dyDescent="0.25">
      <c r="A117" s="4">
        <v>18.14</v>
      </c>
      <c r="B117" s="1">
        <v>3706.3519999999999</v>
      </c>
    </row>
    <row r="118" spans="1:2" x14ac:dyDescent="0.25">
      <c r="A118" s="4">
        <v>18.149999999999999</v>
      </c>
      <c r="B118" s="1">
        <v>3708.7829999999999</v>
      </c>
    </row>
    <row r="119" spans="1:2" x14ac:dyDescent="0.25">
      <c r="A119" s="4">
        <v>18.16</v>
      </c>
      <c r="B119" s="1">
        <v>3711.2139999999999</v>
      </c>
    </row>
    <row r="120" spans="1:2" x14ac:dyDescent="0.25">
      <c r="A120" s="4">
        <v>18.170000000000002</v>
      </c>
      <c r="B120" s="1">
        <v>3713.6460000000002</v>
      </c>
    </row>
    <row r="121" spans="1:2" x14ac:dyDescent="0.25">
      <c r="A121" s="4">
        <v>18.18</v>
      </c>
      <c r="B121" s="1">
        <v>3716.078</v>
      </c>
    </row>
    <row r="122" spans="1:2" x14ac:dyDescent="0.25">
      <c r="A122" s="4">
        <v>18.190000000000001</v>
      </c>
      <c r="B122" s="1">
        <v>3718.51</v>
      </c>
    </row>
    <row r="123" spans="1:2" x14ac:dyDescent="0.25">
      <c r="A123" s="4">
        <v>18.2</v>
      </c>
      <c r="B123" s="1">
        <v>3720.942</v>
      </c>
    </row>
    <row r="124" spans="1:2" x14ac:dyDescent="0.25">
      <c r="A124" s="4">
        <v>18.21</v>
      </c>
      <c r="B124" s="1">
        <v>3723.375</v>
      </c>
    </row>
    <row r="125" spans="1:2" x14ac:dyDescent="0.25">
      <c r="A125" s="4">
        <v>18.22</v>
      </c>
      <c r="B125" s="1">
        <v>3725.8090000000002</v>
      </c>
    </row>
    <row r="126" spans="1:2" x14ac:dyDescent="0.25">
      <c r="A126" s="4">
        <v>18.23</v>
      </c>
      <c r="B126" s="1">
        <v>3728.2420000000002</v>
      </c>
    </row>
    <row r="127" spans="1:2" x14ac:dyDescent="0.25">
      <c r="A127" s="4">
        <v>18.239999999999998</v>
      </c>
      <c r="B127" s="1">
        <v>3730.6759999999999</v>
      </c>
    </row>
    <row r="128" spans="1:2" x14ac:dyDescent="0.25">
      <c r="A128" s="4">
        <v>18.25</v>
      </c>
      <c r="B128" s="1">
        <v>3733.1109999999999</v>
      </c>
    </row>
    <row r="129" spans="1:2" x14ac:dyDescent="0.25">
      <c r="A129" s="4">
        <v>18.260000000000002</v>
      </c>
      <c r="B129" s="1">
        <v>3735.5459999999998</v>
      </c>
    </row>
    <row r="130" spans="1:2" x14ac:dyDescent="0.25">
      <c r="A130" s="4">
        <v>18.27</v>
      </c>
      <c r="B130" s="1">
        <v>3737.9810000000002</v>
      </c>
    </row>
    <row r="131" spans="1:2" x14ac:dyDescent="0.25">
      <c r="A131" s="4">
        <v>18.28</v>
      </c>
      <c r="B131" s="1">
        <v>3740.4160000000002</v>
      </c>
    </row>
    <row r="132" spans="1:2" x14ac:dyDescent="0.25">
      <c r="A132" s="4">
        <v>18.29</v>
      </c>
      <c r="B132" s="1">
        <v>3742.8519999999999</v>
      </c>
    </row>
    <row r="133" spans="1:2" x14ac:dyDescent="0.25">
      <c r="A133" s="4">
        <v>18.3</v>
      </c>
      <c r="B133" s="1">
        <v>3745.288</v>
      </c>
    </row>
    <row r="134" spans="1:2" x14ac:dyDescent="0.25">
      <c r="A134" s="4">
        <v>18.309999999999999</v>
      </c>
      <c r="B134" s="1">
        <v>3747.7249999999999</v>
      </c>
    </row>
    <row r="135" spans="1:2" x14ac:dyDescent="0.25">
      <c r="A135" s="4">
        <v>18.32</v>
      </c>
      <c r="B135" s="1">
        <v>3750.1619999999998</v>
      </c>
    </row>
    <row r="136" spans="1:2" x14ac:dyDescent="0.25">
      <c r="A136" s="4">
        <v>18.329999999999998</v>
      </c>
      <c r="B136" s="1">
        <v>3752.5990000000002</v>
      </c>
    </row>
    <row r="137" spans="1:2" x14ac:dyDescent="0.25">
      <c r="A137" s="4">
        <v>18.34</v>
      </c>
      <c r="B137" s="1">
        <v>3755.0369999999998</v>
      </c>
    </row>
    <row r="138" spans="1:2" x14ac:dyDescent="0.25">
      <c r="A138" s="4">
        <v>18.350000000000001</v>
      </c>
      <c r="B138" s="1">
        <v>3757.4749999999999</v>
      </c>
    </row>
    <row r="139" spans="1:2" x14ac:dyDescent="0.25">
      <c r="A139" s="4">
        <v>18.36</v>
      </c>
      <c r="B139" s="1">
        <v>3759.9140000000002</v>
      </c>
    </row>
    <row r="140" spans="1:2" x14ac:dyDescent="0.25">
      <c r="A140" s="4">
        <v>18.37</v>
      </c>
      <c r="B140" s="1">
        <v>3762.3530000000001</v>
      </c>
    </row>
    <row r="141" spans="1:2" x14ac:dyDescent="0.25">
      <c r="A141" s="4">
        <v>18.38</v>
      </c>
      <c r="B141" s="1">
        <v>3764.7919999999999</v>
      </c>
    </row>
    <row r="142" spans="1:2" x14ac:dyDescent="0.25">
      <c r="A142" s="4">
        <v>18.39</v>
      </c>
      <c r="B142" s="1">
        <v>3767.232</v>
      </c>
    </row>
    <row r="143" spans="1:2" x14ac:dyDescent="0.25">
      <c r="A143" s="4">
        <v>18.399999999999999</v>
      </c>
      <c r="B143" s="1">
        <v>3769.672</v>
      </c>
    </row>
    <row r="144" spans="1:2" x14ac:dyDescent="0.25">
      <c r="A144" s="4">
        <v>18.41</v>
      </c>
      <c r="B144" s="1">
        <v>3772.1120000000001</v>
      </c>
    </row>
    <row r="145" spans="1:2" x14ac:dyDescent="0.25">
      <c r="A145" s="4">
        <v>18.420000000000002</v>
      </c>
      <c r="B145" s="1">
        <v>3774.5529999999999</v>
      </c>
    </row>
    <row r="146" spans="1:2" x14ac:dyDescent="0.25">
      <c r="A146" s="4">
        <v>18.43</v>
      </c>
      <c r="B146" s="1">
        <v>3776.9940000000001</v>
      </c>
    </row>
    <row r="147" spans="1:2" x14ac:dyDescent="0.25">
      <c r="A147" s="4">
        <v>18.440000000000001</v>
      </c>
      <c r="B147" s="1">
        <v>3779.4349999999999</v>
      </c>
    </row>
    <row r="148" spans="1:2" x14ac:dyDescent="0.25">
      <c r="A148" s="4">
        <v>18.45</v>
      </c>
      <c r="B148" s="1">
        <v>3781.877</v>
      </c>
    </row>
    <row r="149" spans="1:2" x14ac:dyDescent="0.25">
      <c r="A149" s="4">
        <v>18.46</v>
      </c>
      <c r="B149" s="1">
        <v>3784.319</v>
      </c>
    </row>
    <row r="150" spans="1:2" x14ac:dyDescent="0.25">
      <c r="A150" s="4">
        <v>18.47</v>
      </c>
      <c r="B150" s="1">
        <v>3786.7620000000002</v>
      </c>
    </row>
    <row r="151" spans="1:2" x14ac:dyDescent="0.25">
      <c r="A151" s="4">
        <v>18.48</v>
      </c>
      <c r="B151" s="1">
        <v>3789.2049999999999</v>
      </c>
    </row>
    <row r="152" spans="1:2" x14ac:dyDescent="0.25">
      <c r="A152" s="4">
        <v>18.489999999999998</v>
      </c>
      <c r="B152" s="1">
        <v>3791.6480000000001</v>
      </c>
    </row>
    <row r="153" spans="1:2" x14ac:dyDescent="0.25">
      <c r="A153" s="4">
        <v>18.5</v>
      </c>
      <c r="B153" s="1">
        <v>3794.0920000000001</v>
      </c>
    </row>
    <row r="154" spans="1:2" x14ac:dyDescent="0.25">
      <c r="A154" s="4">
        <v>18.510000000000002</v>
      </c>
      <c r="B154" s="1">
        <v>3796.5360000000001</v>
      </c>
    </row>
    <row r="155" spans="1:2" x14ac:dyDescent="0.25">
      <c r="A155" s="4">
        <v>18.52</v>
      </c>
      <c r="B155" s="1">
        <v>3798.98</v>
      </c>
    </row>
    <row r="156" spans="1:2" x14ac:dyDescent="0.25">
      <c r="A156" s="4">
        <v>18.53</v>
      </c>
      <c r="B156" s="1">
        <v>3801.4250000000002</v>
      </c>
    </row>
    <row r="157" spans="1:2" x14ac:dyDescent="0.25">
      <c r="A157" s="4">
        <v>18.54</v>
      </c>
      <c r="B157" s="1">
        <v>3803.87</v>
      </c>
    </row>
    <row r="158" spans="1:2" x14ac:dyDescent="0.25">
      <c r="A158" s="4">
        <v>18.55</v>
      </c>
      <c r="B158" s="1">
        <v>3806.3159999999998</v>
      </c>
    </row>
    <row r="159" spans="1:2" x14ac:dyDescent="0.25">
      <c r="A159" s="4">
        <v>18.559999999999999</v>
      </c>
      <c r="B159" s="1">
        <v>3808.7620000000002</v>
      </c>
    </row>
    <row r="160" spans="1:2" x14ac:dyDescent="0.25">
      <c r="A160" s="4">
        <v>18.57</v>
      </c>
      <c r="B160" s="1">
        <v>3811.2080000000001</v>
      </c>
    </row>
    <row r="161" spans="1:2" x14ac:dyDescent="0.25">
      <c r="A161" s="4">
        <v>18.579999999999998</v>
      </c>
      <c r="B161" s="1">
        <v>3813.6550000000002</v>
      </c>
    </row>
    <row r="162" spans="1:2" x14ac:dyDescent="0.25">
      <c r="A162" s="4">
        <v>18.59</v>
      </c>
      <c r="B162" s="1">
        <v>3816.1019999999999</v>
      </c>
    </row>
    <row r="163" spans="1:2" x14ac:dyDescent="0.25">
      <c r="A163" s="4">
        <v>18.600000000000001</v>
      </c>
      <c r="B163" s="1">
        <v>3818.549</v>
      </c>
    </row>
    <row r="164" spans="1:2" x14ac:dyDescent="0.25">
      <c r="A164" s="4">
        <v>18.61</v>
      </c>
      <c r="B164" s="1">
        <v>3820.9969999999998</v>
      </c>
    </row>
    <row r="165" spans="1:2" x14ac:dyDescent="0.25">
      <c r="A165" s="4">
        <v>18.62</v>
      </c>
      <c r="B165" s="1">
        <v>3823.4450000000002</v>
      </c>
    </row>
    <row r="166" spans="1:2" x14ac:dyDescent="0.25">
      <c r="A166" s="4">
        <v>18.63</v>
      </c>
      <c r="B166" s="1">
        <v>3825.8939999999998</v>
      </c>
    </row>
    <row r="167" spans="1:2" x14ac:dyDescent="0.25">
      <c r="A167" s="4">
        <v>18.64</v>
      </c>
      <c r="B167" s="1">
        <v>3828.3420000000001</v>
      </c>
    </row>
    <row r="168" spans="1:2" x14ac:dyDescent="0.25">
      <c r="A168" s="4">
        <v>18.649999999999999</v>
      </c>
      <c r="B168" s="1">
        <v>3830.7919999999999</v>
      </c>
    </row>
    <row r="169" spans="1:2" x14ac:dyDescent="0.25">
      <c r="A169" s="4">
        <v>18.66</v>
      </c>
      <c r="B169" s="1">
        <v>3833.241</v>
      </c>
    </row>
    <row r="170" spans="1:2" x14ac:dyDescent="0.25">
      <c r="A170" s="4">
        <v>18.670000000000002</v>
      </c>
      <c r="B170" s="1">
        <v>3835.6909999999998</v>
      </c>
    </row>
    <row r="171" spans="1:2" x14ac:dyDescent="0.25">
      <c r="A171" s="4">
        <v>18.68</v>
      </c>
      <c r="B171" s="1">
        <v>3838.1419999999998</v>
      </c>
    </row>
    <row r="172" spans="1:2" x14ac:dyDescent="0.25">
      <c r="A172" s="4">
        <v>18.690000000000001</v>
      </c>
      <c r="B172" s="1">
        <v>3840.5920000000001</v>
      </c>
    </row>
    <row r="173" spans="1:2" x14ac:dyDescent="0.25">
      <c r="A173" s="4">
        <v>18.7</v>
      </c>
      <c r="B173" s="1">
        <v>3843.0439999999999</v>
      </c>
    </row>
    <row r="174" spans="1:2" x14ac:dyDescent="0.25">
      <c r="A174" s="4">
        <v>18.71</v>
      </c>
      <c r="B174" s="1">
        <v>3845.4949999999999</v>
      </c>
    </row>
    <row r="175" spans="1:2" x14ac:dyDescent="0.25">
      <c r="A175" s="4">
        <v>18.72</v>
      </c>
      <c r="B175" s="1">
        <v>3847.9470000000001</v>
      </c>
    </row>
    <row r="176" spans="1:2" x14ac:dyDescent="0.25">
      <c r="A176" s="4">
        <v>18.73</v>
      </c>
      <c r="B176" s="1">
        <v>3850.3989999999999</v>
      </c>
    </row>
    <row r="177" spans="1:2" x14ac:dyDescent="0.25">
      <c r="A177" s="4">
        <v>18.739999999999998</v>
      </c>
      <c r="B177" s="1">
        <v>3852.8519999999999</v>
      </c>
    </row>
    <row r="178" spans="1:2" x14ac:dyDescent="0.25">
      <c r="A178" s="4">
        <v>18.75</v>
      </c>
      <c r="B178" s="1">
        <v>3855.3049999999998</v>
      </c>
    </row>
    <row r="179" spans="1:2" x14ac:dyDescent="0.25">
      <c r="A179" s="4">
        <v>18.760000000000002</v>
      </c>
      <c r="B179" s="1">
        <v>3857.7579999999998</v>
      </c>
    </row>
    <row r="180" spans="1:2" x14ac:dyDescent="0.25">
      <c r="A180" s="4">
        <v>18.77</v>
      </c>
      <c r="B180" s="1">
        <v>3860.212</v>
      </c>
    </row>
    <row r="181" spans="1:2" x14ac:dyDescent="0.25">
      <c r="A181" s="4">
        <v>18.78</v>
      </c>
      <c r="B181" s="1">
        <v>3862.6660000000002</v>
      </c>
    </row>
    <row r="182" spans="1:2" x14ac:dyDescent="0.25">
      <c r="A182" s="4">
        <v>18.79</v>
      </c>
      <c r="B182" s="1">
        <v>3865.12</v>
      </c>
    </row>
    <row r="183" spans="1:2" x14ac:dyDescent="0.25">
      <c r="A183" s="4">
        <v>18.8</v>
      </c>
      <c r="B183" s="1">
        <v>3867.5749999999998</v>
      </c>
    </row>
    <row r="184" spans="1:2" x14ac:dyDescent="0.25">
      <c r="A184" s="4">
        <v>18.809999999999999</v>
      </c>
      <c r="B184" s="1">
        <v>3870.03</v>
      </c>
    </row>
    <row r="185" spans="1:2" x14ac:dyDescent="0.25">
      <c r="A185" s="4">
        <v>18.82</v>
      </c>
      <c r="B185" s="1">
        <v>3872.4859999999999</v>
      </c>
    </row>
    <row r="186" spans="1:2" x14ac:dyDescent="0.25">
      <c r="A186" s="4">
        <v>18.829999999999998</v>
      </c>
      <c r="B186" s="1">
        <v>3874.942</v>
      </c>
    </row>
    <row r="187" spans="1:2" x14ac:dyDescent="0.25">
      <c r="A187" s="4">
        <v>18.84</v>
      </c>
      <c r="B187" s="1">
        <v>3877.3989999999999</v>
      </c>
    </row>
    <row r="188" spans="1:2" x14ac:dyDescent="0.25">
      <c r="A188" s="4">
        <v>18.850000000000001</v>
      </c>
      <c r="B188" s="1">
        <v>3879.857</v>
      </c>
    </row>
    <row r="189" spans="1:2" x14ac:dyDescent="0.25">
      <c r="A189" s="4">
        <v>18.86</v>
      </c>
      <c r="B189" s="1">
        <v>3882.3139999999999</v>
      </c>
    </row>
    <row r="190" spans="1:2" x14ac:dyDescent="0.25">
      <c r="A190" s="4">
        <v>18.87</v>
      </c>
      <c r="B190" s="1">
        <v>3884.7730000000001</v>
      </c>
    </row>
    <row r="191" spans="1:2" x14ac:dyDescent="0.25">
      <c r="A191" s="4">
        <v>18.88</v>
      </c>
      <c r="B191" s="1">
        <v>3887.232</v>
      </c>
    </row>
    <row r="192" spans="1:2" x14ac:dyDescent="0.25">
      <c r="A192" s="4">
        <v>18.89</v>
      </c>
      <c r="B192" s="1">
        <v>3889.6909999999998</v>
      </c>
    </row>
    <row r="193" spans="1:2" x14ac:dyDescent="0.25">
      <c r="A193" s="4">
        <v>18.899999999999999</v>
      </c>
      <c r="B193" s="1">
        <v>3892.1509999999998</v>
      </c>
    </row>
    <row r="194" spans="1:2" x14ac:dyDescent="0.25">
      <c r="A194" s="4">
        <v>18.91</v>
      </c>
      <c r="B194" s="1">
        <v>3894.6120000000001</v>
      </c>
    </row>
    <row r="195" spans="1:2" x14ac:dyDescent="0.25">
      <c r="A195" s="4">
        <v>18.920000000000002</v>
      </c>
      <c r="B195" s="1">
        <v>3897.0729999999999</v>
      </c>
    </row>
    <row r="196" spans="1:2" x14ac:dyDescent="0.25">
      <c r="A196" s="4">
        <v>18.93</v>
      </c>
      <c r="B196" s="1">
        <v>3899.5340000000001</v>
      </c>
    </row>
    <row r="197" spans="1:2" x14ac:dyDescent="0.25">
      <c r="A197" s="4">
        <v>18.940000000000001</v>
      </c>
      <c r="B197" s="1">
        <v>3901.9960000000001</v>
      </c>
    </row>
    <row r="198" spans="1:2" x14ac:dyDescent="0.25">
      <c r="A198" s="4">
        <v>18.95</v>
      </c>
      <c r="B198" s="1">
        <v>3904.4589999999998</v>
      </c>
    </row>
    <row r="199" spans="1:2" x14ac:dyDescent="0.25">
      <c r="A199" s="4">
        <v>18.96</v>
      </c>
      <c r="B199" s="1">
        <v>3906.922</v>
      </c>
    </row>
    <row r="200" spans="1:2" x14ac:dyDescent="0.25">
      <c r="A200" s="4">
        <v>18.97</v>
      </c>
      <c r="B200" s="1">
        <v>3909.386</v>
      </c>
    </row>
    <row r="201" spans="1:2" x14ac:dyDescent="0.25">
      <c r="A201" s="4">
        <v>18.98</v>
      </c>
      <c r="B201" s="1">
        <v>3911.85</v>
      </c>
    </row>
    <row r="202" spans="1:2" x14ac:dyDescent="0.25">
      <c r="A202" s="4">
        <v>18.989999999999998</v>
      </c>
      <c r="B202" s="1">
        <v>3914.3150000000001</v>
      </c>
    </row>
    <row r="203" spans="1:2" x14ac:dyDescent="0.25">
      <c r="A203" s="4">
        <v>19</v>
      </c>
      <c r="B203" s="1">
        <v>3916.78</v>
      </c>
    </row>
    <row r="204" spans="1:2" x14ac:dyDescent="0.25">
      <c r="A204" s="4">
        <v>19.010000000000002</v>
      </c>
      <c r="B204" s="1">
        <v>3919.2460000000001</v>
      </c>
    </row>
    <row r="205" spans="1:2" x14ac:dyDescent="0.25">
      <c r="A205" s="4">
        <v>19.02</v>
      </c>
      <c r="B205" s="1">
        <v>3921.712</v>
      </c>
    </row>
    <row r="206" spans="1:2" x14ac:dyDescent="0.25">
      <c r="A206" s="4">
        <v>19.03</v>
      </c>
      <c r="B206" s="1">
        <v>3924.1790000000001</v>
      </c>
    </row>
    <row r="207" spans="1:2" x14ac:dyDescent="0.25">
      <c r="A207" s="4">
        <v>19.04</v>
      </c>
      <c r="B207" s="1">
        <v>3926.6460000000002</v>
      </c>
    </row>
    <row r="208" spans="1:2" x14ac:dyDescent="0.25">
      <c r="A208" s="4">
        <v>19.05</v>
      </c>
      <c r="B208" s="1">
        <v>3929.114</v>
      </c>
    </row>
    <row r="209" spans="1:2" x14ac:dyDescent="0.25">
      <c r="A209" s="4">
        <v>19.059999999999999</v>
      </c>
      <c r="B209" s="1">
        <v>3931.5819999999999</v>
      </c>
    </row>
    <row r="210" spans="1:2" x14ac:dyDescent="0.25">
      <c r="A210" s="4">
        <v>19.07</v>
      </c>
      <c r="B210" s="1">
        <v>3934.0509999999999</v>
      </c>
    </row>
    <row r="211" spans="1:2" x14ac:dyDescent="0.25">
      <c r="A211" s="4">
        <v>19.079999999999998</v>
      </c>
      <c r="B211" s="1">
        <v>3936.52</v>
      </c>
    </row>
    <row r="212" spans="1:2" x14ac:dyDescent="0.25">
      <c r="A212" s="4">
        <v>19.09</v>
      </c>
      <c r="B212" s="1">
        <v>3938.99</v>
      </c>
    </row>
    <row r="213" spans="1:2" x14ac:dyDescent="0.25">
      <c r="A213" s="4">
        <v>19.100000000000001</v>
      </c>
      <c r="B213" s="1">
        <v>3941.4609999999998</v>
      </c>
    </row>
    <row r="214" spans="1:2" x14ac:dyDescent="0.25">
      <c r="A214" s="4">
        <v>19.11</v>
      </c>
      <c r="B214" s="1">
        <v>3943.9319999999998</v>
      </c>
    </row>
    <row r="215" spans="1:2" x14ac:dyDescent="0.25">
      <c r="A215" s="4">
        <v>19.12</v>
      </c>
      <c r="B215" s="1">
        <v>3946.4029999999998</v>
      </c>
    </row>
    <row r="216" spans="1:2" x14ac:dyDescent="0.25">
      <c r="A216" s="4">
        <v>19.13</v>
      </c>
      <c r="B216" s="1">
        <v>3948.875</v>
      </c>
    </row>
    <row r="217" spans="1:2" x14ac:dyDescent="0.25">
      <c r="A217" s="4">
        <v>19.14</v>
      </c>
      <c r="B217" s="1">
        <v>3951.348</v>
      </c>
    </row>
    <row r="218" spans="1:2" x14ac:dyDescent="0.25">
      <c r="A218" s="4">
        <v>19.149999999999999</v>
      </c>
      <c r="B218" s="1">
        <v>3953.8209999999999</v>
      </c>
    </row>
    <row r="219" spans="1:2" x14ac:dyDescent="0.25">
      <c r="A219" s="4">
        <v>19.16</v>
      </c>
      <c r="B219" s="1">
        <v>3956.2939999999999</v>
      </c>
    </row>
    <row r="220" spans="1:2" x14ac:dyDescent="0.25">
      <c r="A220" s="4">
        <v>19.170000000000002</v>
      </c>
      <c r="B220" s="1">
        <v>3958.7689999999998</v>
      </c>
    </row>
    <row r="221" spans="1:2" x14ac:dyDescent="0.25">
      <c r="A221" s="4">
        <v>19.18</v>
      </c>
      <c r="B221" s="1">
        <v>3961.2429999999999</v>
      </c>
    </row>
    <row r="222" spans="1:2" x14ac:dyDescent="0.25">
      <c r="A222" s="4">
        <v>19.190000000000001</v>
      </c>
      <c r="B222" s="1">
        <v>3963.7179999999998</v>
      </c>
    </row>
    <row r="223" spans="1:2" x14ac:dyDescent="0.25">
      <c r="A223" s="4">
        <v>19.2</v>
      </c>
      <c r="B223" s="1">
        <v>3966.194</v>
      </c>
    </row>
    <row r="224" spans="1:2" x14ac:dyDescent="0.25">
      <c r="A224" s="4">
        <v>19.21</v>
      </c>
      <c r="B224" s="1">
        <v>3968.67</v>
      </c>
    </row>
    <row r="225" spans="1:2" x14ac:dyDescent="0.25">
      <c r="A225" s="4">
        <v>19.22</v>
      </c>
      <c r="B225" s="1">
        <v>3971.1469999999999</v>
      </c>
    </row>
    <row r="226" spans="1:2" x14ac:dyDescent="0.25">
      <c r="A226" s="4">
        <v>19.23</v>
      </c>
      <c r="B226" s="1">
        <v>3973.6239999999998</v>
      </c>
    </row>
    <row r="227" spans="1:2" x14ac:dyDescent="0.25">
      <c r="A227" s="4">
        <v>19.239999999999998</v>
      </c>
      <c r="B227" s="1">
        <v>3976.1019999999999</v>
      </c>
    </row>
    <row r="228" spans="1:2" x14ac:dyDescent="0.25">
      <c r="A228" s="4">
        <v>19.25</v>
      </c>
      <c r="B228" s="1">
        <v>3978.58</v>
      </c>
    </row>
    <row r="229" spans="1:2" x14ac:dyDescent="0.25">
      <c r="A229" s="4">
        <v>19.260000000000002</v>
      </c>
      <c r="B229" s="1">
        <v>3981.0590000000002</v>
      </c>
    </row>
    <row r="230" spans="1:2" x14ac:dyDescent="0.25">
      <c r="A230" s="4">
        <v>19.27</v>
      </c>
      <c r="B230" s="1">
        <v>3983.5390000000002</v>
      </c>
    </row>
    <row r="231" spans="1:2" x14ac:dyDescent="0.25">
      <c r="A231" s="4">
        <v>19.28</v>
      </c>
      <c r="B231" s="1">
        <v>3986.018</v>
      </c>
    </row>
    <row r="232" spans="1:2" x14ac:dyDescent="0.25">
      <c r="A232" s="4">
        <v>19.29</v>
      </c>
      <c r="B232" s="1">
        <v>3988.4989999999998</v>
      </c>
    </row>
    <row r="233" spans="1:2" x14ac:dyDescent="0.25">
      <c r="A233" s="4">
        <v>19.3</v>
      </c>
      <c r="B233" s="1">
        <v>3990.98</v>
      </c>
    </row>
    <row r="234" spans="1:2" x14ac:dyDescent="0.25">
      <c r="A234" s="4">
        <v>19.309999999999999</v>
      </c>
      <c r="B234" s="1">
        <v>3993.4609999999998</v>
      </c>
    </row>
    <row r="235" spans="1:2" x14ac:dyDescent="0.25">
      <c r="A235" s="4">
        <v>19.32</v>
      </c>
      <c r="B235" s="1">
        <v>3995.9430000000002</v>
      </c>
    </row>
    <row r="236" spans="1:2" x14ac:dyDescent="0.25">
      <c r="A236" s="4">
        <v>19.329999999999998</v>
      </c>
      <c r="B236" s="1">
        <v>3998.4259999999999</v>
      </c>
    </row>
    <row r="237" spans="1:2" x14ac:dyDescent="0.25">
      <c r="A237" s="4">
        <v>19.34</v>
      </c>
      <c r="B237" s="1">
        <v>4000.9090000000001</v>
      </c>
    </row>
    <row r="238" spans="1:2" x14ac:dyDescent="0.25">
      <c r="A238" s="4">
        <v>19.350000000000001</v>
      </c>
      <c r="B238" s="1">
        <v>4003.3919999999998</v>
      </c>
    </row>
    <row r="239" spans="1:2" x14ac:dyDescent="0.25">
      <c r="A239" s="4">
        <v>19.36</v>
      </c>
      <c r="B239" s="1">
        <v>4005.8760000000002</v>
      </c>
    </row>
    <row r="240" spans="1:2" x14ac:dyDescent="0.25">
      <c r="A240" s="4">
        <v>19.37</v>
      </c>
      <c r="B240" s="1">
        <v>4008.3609999999999</v>
      </c>
    </row>
    <row r="241" spans="1:2" x14ac:dyDescent="0.25">
      <c r="A241" s="4">
        <v>19.38</v>
      </c>
      <c r="B241" s="1">
        <v>4010.846</v>
      </c>
    </row>
    <row r="242" spans="1:2" x14ac:dyDescent="0.25">
      <c r="A242" s="4">
        <v>19.39</v>
      </c>
      <c r="B242" s="1">
        <v>4013.3319999999999</v>
      </c>
    </row>
    <row r="243" spans="1:2" x14ac:dyDescent="0.25">
      <c r="A243" s="4">
        <v>19.399999999999999</v>
      </c>
      <c r="B243" s="1">
        <v>4015.8180000000002</v>
      </c>
    </row>
    <row r="244" spans="1:2" x14ac:dyDescent="0.25">
      <c r="A244" s="4">
        <v>19.41</v>
      </c>
      <c r="B244" s="1">
        <v>4018.3049999999998</v>
      </c>
    </row>
    <row r="245" spans="1:2" x14ac:dyDescent="0.25">
      <c r="A245" s="4">
        <v>19.420000000000002</v>
      </c>
      <c r="B245" s="1">
        <v>4020.7919999999999</v>
      </c>
    </row>
    <row r="246" spans="1:2" x14ac:dyDescent="0.25">
      <c r="A246" s="4">
        <v>19.43</v>
      </c>
      <c r="B246" s="1">
        <v>4023.28</v>
      </c>
    </row>
    <row r="247" spans="1:2" x14ac:dyDescent="0.25">
      <c r="A247" s="4">
        <v>19.440000000000001</v>
      </c>
      <c r="B247" s="1">
        <v>4025.768</v>
      </c>
    </row>
    <row r="248" spans="1:2" x14ac:dyDescent="0.25">
      <c r="A248" s="4">
        <v>19.45</v>
      </c>
      <c r="B248" s="1">
        <v>4028.2570000000001</v>
      </c>
    </row>
    <row r="249" spans="1:2" x14ac:dyDescent="0.25">
      <c r="A249" s="4">
        <v>19.46</v>
      </c>
      <c r="B249" s="1">
        <v>4030.7460000000001</v>
      </c>
    </row>
    <row r="250" spans="1:2" x14ac:dyDescent="0.25">
      <c r="A250" s="4">
        <v>19.47</v>
      </c>
      <c r="B250" s="1">
        <v>4033.2359999999999</v>
      </c>
    </row>
    <row r="251" spans="1:2" x14ac:dyDescent="0.25">
      <c r="A251" s="4">
        <v>19.48</v>
      </c>
      <c r="B251" s="1">
        <v>4035.7260000000001</v>
      </c>
    </row>
    <row r="252" spans="1:2" x14ac:dyDescent="0.25">
      <c r="A252" s="4">
        <v>19.489999999999998</v>
      </c>
      <c r="B252" s="1">
        <v>4038.2170000000001</v>
      </c>
    </row>
    <row r="253" spans="1:2" x14ac:dyDescent="0.25">
      <c r="A253" s="4">
        <v>19.5</v>
      </c>
      <c r="B253" s="1">
        <v>4040.7080000000001</v>
      </c>
    </row>
    <row r="254" spans="1:2" x14ac:dyDescent="0.25">
      <c r="A254" s="4">
        <v>19.510000000000002</v>
      </c>
      <c r="B254" s="1">
        <v>4043.2</v>
      </c>
    </row>
    <row r="255" spans="1:2" x14ac:dyDescent="0.25">
      <c r="A255" s="4">
        <v>19.52</v>
      </c>
      <c r="B255" s="1">
        <v>4045.6930000000002</v>
      </c>
    </row>
    <row r="256" spans="1:2" x14ac:dyDescent="0.25">
      <c r="A256" s="4">
        <v>19.53</v>
      </c>
      <c r="B256" s="1">
        <v>4048.1860000000001</v>
      </c>
    </row>
    <row r="257" spans="1:2" x14ac:dyDescent="0.25">
      <c r="A257" s="4">
        <v>19.54</v>
      </c>
      <c r="B257" s="1">
        <v>4050.6790000000001</v>
      </c>
    </row>
    <row r="258" spans="1:2" x14ac:dyDescent="0.25">
      <c r="A258" s="4">
        <v>19.55</v>
      </c>
      <c r="B258" s="1">
        <v>4053.1729999999998</v>
      </c>
    </row>
    <row r="259" spans="1:2" x14ac:dyDescent="0.25">
      <c r="A259" s="4">
        <v>19.559999999999999</v>
      </c>
      <c r="B259" s="1">
        <v>4055.6680000000001</v>
      </c>
    </row>
    <row r="260" spans="1:2" x14ac:dyDescent="0.25">
      <c r="A260" s="4">
        <v>19.57</v>
      </c>
      <c r="B260" s="1">
        <v>4058.163</v>
      </c>
    </row>
    <row r="261" spans="1:2" x14ac:dyDescent="0.25">
      <c r="A261" s="4">
        <v>19.579999999999998</v>
      </c>
      <c r="B261" s="1">
        <v>4060.6579999999999</v>
      </c>
    </row>
    <row r="262" spans="1:2" x14ac:dyDescent="0.25">
      <c r="A262" s="4">
        <v>19.59</v>
      </c>
      <c r="B262" s="1">
        <v>4063.1550000000002</v>
      </c>
    </row>
    <row r="263" spans="1:2" x14ac:dyDescent="0.25">
      <c r="A263" s="4">
        <v>19.600000000000001</v>
      </c>
      <c r="B263" s="1">
        <v>4065.6509999999998</v>
      </c>
    </row>
    <row r="264" spans="1:2" x14ac:dyDescent="0.25">
      <c r="A264" s="4">
        <v>19.61</v>
      </c>
      <c r="B264" s="1">
        <v>4068.1480000000001</v>
      </c>
    </row>
    <row r="265" spans="1:2" x14ac:dyDescent="0.25">
      <c r="A265" s="4">
        <v>19.62</v>
      </c>
      <c r="B265" s="1">
        <v>4070.6460000000002</v>
      </c>
    </row>
    <row r="266" spans="1:2" x14ac:dyDescent="0.25">
      <c r="A266" s="4">
        <v>19.63</v>
      </c>
      <c r="B266" s="1">
        <v>4073.1439999999998</v>
      </c>
    </row>
    <row r="267" spans="1:2" x14ac:dyDescent="0.25">
      <c r="A267" s="4">
        <v>19.64</v>
      </c>
      <c r="B267" s="1">
        <v>4075.643</v>
      </c>
    </row>
    <row r="268" spans="1:2" x14ac:dyDescent="0.25">
      <c r="A268" s="4">
        <v>19.649999999999999</v>
      </c>
      <c r="B268" s="1">
        <v>4078.1419999999998</v>
      </c>
    </row>
    <row r="269" spans="1:2" x14ac:dyDescent="0.25">
      <c r="A269" s="4">
        <v>19.66</v>
      </c>
      <c r="B269" s="1">
        <v>4080.6419999999998</v>
      </c>
    </row>
    <row r="270" spans="1:2" x14ac:dyDescent="0.25">
      <c r="A270" s="4">
        <v>19.670000000000002</v>
      </c>
      <c r="B270" s="1">
        <v>4083.1419999999998</v>
      </c>
    </row>
    <row r="271" spans="1:2" x14ac:dyDescent="0.25">
      <c r="A271" s="4">
        <v>19.68</v>
      </c>
      <c r="B271" s="1">
        <v>4085.643</v>
      </c>
    </row>
    <row r="272" spans="1:2" x14ac:dyDescent="0.25">
      <c r="A272" s="4">
        <v>19.690000000000001</v>
      </c>
      <c r="B272" s="1">
        <v>4088.145</v>
      </c>
    </row>
    <row r="273" spans="1:2" x14ac:dyDescent="0.25">
      <c r="A273" s="4">
        <v>19.7</v>
      </c>
      <c r="B273" s="1">
        <v>4090.6460000000002</v>
      </c>
    </row>
    <row r="274" spans="1:2" x14ac:dyDescent="0.25">
      <c r="A274" s="4">
        <v>19.71</v>
      </c>
      <c r="B274" s="1">
        <v>4093.1489999999999</v>
      </c>
    </row>
    <row r="275" spans="1:2" x14ac:dyDescent="0.25">
      <c r="A275" s="4">
        <v>19.72</v>
      </c>
      <c r="B275" s="1">
        <v>4095.652</v>
      </c>
    </row>
    <row r="276" spans="1:2" x14ac:dyDescent="0.25">
      <c r="A276" s="4">
        <v>19.73</v>
      </c>
      <c r="B276" s="1">
        <v>4098.1549999999997</v>
      </c>
    </row>
    <row r="277" spans="1:2" x14ac:dyDescent="0.25">
      <c r="A277" s="4">
        <v>19.739999999999998</v>
      </c>
      <c r="B277" s="1">
        <v>4100.6589999999997</v>
      </c>
    </row>
    <row r="278" spans="1:2" x14ac:dyDescent="0.25">
      <c r="A278" s="4">
        <v>19.75</v>
      </c>
      <c r="B278" s="1">
        <v>4103.1639999999998</v>
      </c>
    </row>
    <row r="279" spans="1:2" x14ac:dyDescent="0.25">
      <c r="A279" s="4">
        <v>19.760000000000002</v>
      </c>
      <c r="B279" s="1">
        <v>4105.6689999999999</v>
      </c>
    </row>
    <row r="280" spans="1:2" x14ac:dyDescent="0.25">
      <c r="A280" s="4">
        <v>19.77</v>
      </c>
      <c r="B280" s="1">
        <v>4108.174</v>
      </c>
    </row>
    <row r="281" spans="1:2" x14ac:dyDescent="0.25">
      <c r="A281" s="4">
        <v>19.78</v>
      </c>
      <c r="B281" s="1">
        <v>4110.68</v>
      </c>
    </row>
    <row r="282" spans="1:2" x14ac:dyDescent="0.25">
      <c r="A282" s="4">
        <v>19.79</v>
      </c>
      <c r="B282" s="1">
        <v>4113.1869999999999</v>
      </c>
    </row>
    <row r="283" spans="1:2" x14ac:dyDescent="0.25">
      <c r="A283" s="4">
        <v>19.8</v>
      </c>
      <c r="B283" s="1">
        <v>4115.6940000000004</v>
      </c>
    </row>
    <row r="284" spans="1:2" x14ac:dyDescent="0.25">
      <c r="A284" s="4">
        <v>19.809999999999999</v>
      </c>
      <c r="B284" s="1">
        <v>4118.2020000000002</v>
      </c>
    </row>
    <row r="285" spans="1:2" x14ac:dyDescent="0.25">
      <c r="A285" s="4">
        <v>19.82</v>
      </c>
      <c r="B285" s="1">
        <v>4120.71</v>
      </c>
    </row>
    <row r="286" spans="1:2" x14ac:dyDescent="0.25">
      <c r="A286" s="4">
        <v>19.829999999999998</v>
      </c>
      <c r="B286" s="1">
        <v>4123.2190000000001</v>
      </c>
    </row>
    <row r="287" spans="1:2" x14ac:dyDescent="0.25">
      <c r="A287" s="4">
        <v>19.84</v>
      </c>
      <c r="B287" s="1">
        <v>4125.7280000000001</v>
      </c>
    </row>
    <row r="288" spans="1:2" x14ac:dyDescent="0.25">
      <c r="A288" s="4">
        <v>19.850000000000001</v>
      </c>
      <c r="B288" s="1">
        <v>4128.2380000000003</v>
      </c>
    </row>
    <row r="289" spans="1:2" x14ac:dyDescent="0.25">
      <c r="A289" s="4">
        <v>19.86</v>
      </c>
      <c r="B289" s="1">
        <v>4130.7479999999996</v>
      </c>
    </row>
    <row r="290" spans="1:2" x14ac:dyDescent="0.25">
      <c r="A290" s="4">
        <v>19.87</v>
      </c>
      <c r="B290" s="1">
        <v>4133.259</v>
      </c>
    </row>
    <row r="291" spans="1:2" x14ac:dyDescent="0.25">
      <c r="A291" s="4">
        <v>19.88</v>
      </c>
      <c r="B291" s="1">
        <v>4135.7700000000004</v>
      </c>
    </row>
    <row r="292" spans="1:2" x14ac:dyDescent="0.25">
      <c r="A292" s="4">
        <v>19.89</v>
      </c>
      <c r="B292" s="1">
        <v>4138.2820000000002</v>
      </c>
    </row>
    <row r="293" spans="1:2" x14ac:dyDescent="0.25">
      <c r="A293" s="4">
        <v>19.899999999999999</v>
      </c>
      <c r="B293" s="1">
        <v>4140.7939999999999</v>
      </c>
    </row>
    <row r="294" spans="1:2" x14ac:dyDescent="0.25">
      <c r="A294" s="4">
        <v>19.91</v>
      </c>
      <c r="B294" s="1">
        <v>4143.3069999999998</v>
      </c>
    </row>
    <row r="295" spans="1:2" x14ac:dyDescent="0.25">
      <c r="A295" s="4">
        <v>19.920000000000002</v>
      </c>
      <c r="B295" s="1">
        <v>4145.82</v>
      </c>
    </row>
    <row r="296" spans="1:2" x14ac:dyDescent="0.25">
      <c r="A296" s="4">
        <v>19.93</v>
      </c>
      <c r="B296" s="1">
        <v>4148.3339999999998</v>
      </c>
    </row>
    <row r="297" spans="1:2" x14ac:dyDescent="0.25">
      <c r="A297" s="4">
        <v>19.940000000000001</v>
      </c>
      <c r="B297" s="1">
        <v>4150.8490000000002</v>
      </c>
    </row>
    <row r="298" spans="1:2" x14ac:dyDescent="0.25">
      <c r="A298" s="4">
        <v>19.95</v>
      </c>
      <c r="B298" s="1">
        <v>4153.3639999999996</v>
      </c>
    </row>
    <row r="299" spans="1:2" x14ac:dyDescent="0.25">
      <c r="A299" s="4">
        <v>19.96</v>
      </c>
      <c r="B299" s="1">
        <v>4155.8789999999999</v>
      </c>
    </row>
    <row r="300" spans="1:2" x14ac:dyDescent="0.25">
      <c r="A300" s="4">
        <v>19.97</v>
      </c>
      <c r="B300" s="1">
        <v>4158.3950000000004</v>
      </c>
    </row>
    <row r="301" spans="1:2" x14ac:dyDescent="0.25">
      <c r="A301" s="4">
        <v>19.98</v>
      </c>
      <c r="B301" s="1">
        <v>4160.9120000000003</v>
      </c>
    </row>
    <row r="302" spans="1:2" x14ac:dyDescent="0.25">
      <c r="A302" s="4">
        <v>19.989999999999998</v>
      </c>
      <c r="B302" s="1">
        <v>4163.4290000000001</v>
      </c>
    </row>
    <row r="303" spans="1:2" x14ac:dyDescent="0.25">
      <c r="A303" s="4">
        <v>20</v>
      </c>
      <c r="B303" s="1">
        <v>4165.9459999999999</v>
      </c>
    </row>
    <row r="304" spans="1:2" x14ac:dyDescent="0.25">
      <c r="A304" s="4">
        <v>20.010000000000002</v>
      </c>
      <c r="B304" s="1">
        <v>4168.4650000000001</v>
      </c>
    </row>
    <row r="305" spans="1:2" x14ac:dyDescent="0.25">
      <c r="A305" s="4">
        <v>20.02</v>
      </c>
      <c r="B305" s="1">
        <v>4170.9830000000002</v>
      </c>
    </row>
    <row r="306" spans="1:2" x14ac:dyDescent="0.25">
      <c r="A306" s="4">
        <v>20.03</v>
      </c>
      <c r="B306" s="1">
        <v>4173.5020000000004</v>
      </c>
    </row>
    <row r="307" spans="1:2" x14ac:dyDescent="0.25">
      <c r="A307" s="4">
        <v>20.04</v>
      </c>
      <c r="B307" s="1">
        <v>4176.0219999999999</v>
      </c>
    </row>
    <row r="308" spans="1:2" x14ac:dyDescent="0.25">
      <c r="A308" s="4">
        <v>20.05</v>
      </c>
      <c r="B308" s="1">
        <v>4178.5420000000004</v>
      </c>
    </row>
    <row r="309" spans="1:2" x14ac:dyDescent="0.25">
      <c r="A309" s="4">
        <v>20.059999999999999</v>
      </c>
      <c r="B309" s="1">
        <v>4181.0630000000001</v>
      </c>
    </row>
    <row r="310" spans="1:2" x14ac:dyDescent="0.25">
      <c r="A310" s="4">
        <v>20.07</v>
      </c>
      <c r="B310" s="1">
        <v>4183.5839999999998</v>
      </c>
    </row>
    <row r="311" spans="1:2" x14ac:dyDescent="0.25">
      <c r="A311" s="4">
        <v>20.079999999999998</v>
      </c>
      <c r="B311" s="1">
        <v>4186.1059999999998</v>
      </c>
    </row>
    <row r="312" spans="1:2" x14ac:dyDescent="0.25">
      <c r="A312" s="4">
        <v>20.09</v>
      </c>
      <c r="B312" s="1">
        <v>4188.6279999999997</v>
      </c>
    </row>
    <row r="313" spans="1:2" x14ac:dyDescent="0.25">
      <c r="A313" s="4">
        <v>20.100000000000001</v>
      </c>
      <c r="B313" s="1">
        <v>4191.1509999999998</v>
      </c>
    </row>
    <row r="314" spans="1:2" x14ac:dyDescent="0.25">
      <c r="A314" s="4">
        <v>20.11</v>
      </c>
      <c r="B314" s="1">
        <v>4193.6750000000002</v>
      </c>
    </row>
    <row r="315" spans="1:2" x14ac:dyDescent="0.25">
      <c r="A315" s="4">
        <v>20.12</v>
      </c>
      <c r="B315" s="1">
        <v>4196.1980000000003</v>
      </c>
    </row>
    <row r="316" spans="1:2" x14ac:dyDescent="0.25">
      <c r="A316" s="4">
        <v>20.13</v>
      </c>
      <c r="B316" s="1">
        <v>4198.723</v>
      </c>
    </row>
    <row r="317" spans="1:2" x14ac:dyDescent="0.25">
      <c r="A317" s="4">
        <v>20.14</v>
      </c>
      <c r="B317" s="1">
        <v>4201.2479999999996</v>
      </c>
    </row>
    <row r="318" spans="1:2" x14ac:dyDescent="0.25">
      <c r="A318" s="4">
        <v>20.149999999999999</v>
      </c>
      <c r="B318" s="1">
        <v>4203.7730000000001</v>
      </c>
    </row>
    <row r="319" spans="1:2" x14ac:dyDescent="0.25">
      <c r="A319" s="4">
        <v>20.16</v>
      </c>
      <c r="B319" s="1">
        <v>4206.299</v>
      </c>
    </row>
    <row r="320" spans="1:2" x14ac:dyDescent="0.25">
      <c r="A320" s="4">
        <v>20.170000000000002</v>
      </c>
      <c r="B320" s="1">
        <v>4208.826</v>
      </c>
    </row>
    <row r="321" spans="1:2" x14ac:dyDescent="0.25">
      <c r="A321" s="4">
        <v>20.18</v>
      </c>
      <c r="B321" s="1">
        <v>4211.3530000000001</v>
      </c>
    </row>
    <row r="322" spans="1:2" x14ac:dyDescent="0.25">
      <c r="A322" s="4">
        <v>20.190000000000001</v>
      </c>
      <c r="B322" s="1">
        <v>4213.88</v>
      </c>
    </row>
    <row r="323" spans="1:2" x14ac:dyDescent="0.25">
      <c r="A323" s="4">
        <v>20.2</v>
      </c>
      <c r="B323" s="1">
        <v>4216.4080000000004</v>
      </c>
    </row>
    <row r="324" spans="1:2" x14ac:dyDescent="0.25">
      <c r="A324" s="4">
        <v>20.21</v>
      </c>
      <c r="B324" s="1">
        <v>4218.9369999999999</v>
      </c>
    </row>
    <row r="325" spans="1:2" x14ac:dyDescent="0.25">
      <c r="A325" s="4">
        <v>20.22</v>
      </c>
      <c r="B325" s="1">
        <v>4221.4660000000003</v>
      </c>
    </row>
    <row r="326" spans="1:2" x14ac:dyDescent="0.25">
      <c r="A326" s="4">
        <v>20.23</v>
      </c>
      <c r="B326" s="1">
        <v>4223.9960000000001</v>
      </c>
    </row>
    <row r="327" spans="1:2" x14ac:dyDescent="0.25">
      <c r="A327" s="4">
        <v>20.239999999999998</v>
      </c>
      <c r="B327" s="1">
        <v>4226.5259999999998</v>
      </c>
    </row>
    <row r="328" spans="1:2" x14ac:dyDescent="0.25">
      <c r="A328" s="4">
        <v>20.25</v>
      </c>
      <c r="B328" s="1">
        <v>4229.0569999999998</v>
      </c>
    </row>
    <row r="329" spans="1:2" x14ac:dyDescent="0.25">
      <c r="A329" s="4">
        <v>20.260000000000002</v>
      </c>
      <c r="B329" s="1">
        <v>4231.5879999999997</v>
      </c>
    </row>
    <row r="330" spans="1:2" x14ac:dyDescent="0.25">
      <c r="A330" s="4">
        <v>20.27</v>
      </c>
      <c r="B330" s="1">
        <v>4234.12</v>
      </c>
    </row>
    <row r="331" spans="1:2" x14ac:dyDescent="0.25">
      <c r="A331" s="4">
        <v>20.28</v>
      </c>
      <c r="B331" s="1">
        <v>4236.652</v>
      </c>
    </row>
    <row r="332" spans="1:2" x14ac:dyDescent="0.25">
      <c r="A332" s="4">
        <v>20.29</v>
      </c>
      <c r="B332" s="1">
        <v>4239.1850000000004</v>
      </c>
    </row>
    <row r="333" spans="1:2" x14ac:dyDescent="0.25">
      <c r="A333" s="4">
        <v>20.3</v>
      </c>
      <c r="B333" s="1">
        <v>4241.7179999999998</v>
      </c>
    </row>
    <row r="334" spans="1:2" x14ac:dyDescent="0.25">
      <c r="A334" s="4">
        <v>20.309999999999999</v>
      </c>
      <c r="B334" s="1">
        <v>4244.2520000000004</v>
      </c>
    </row>
    <row r="335" spans="1:2" x14ac:dyDescent="0.25">
      <c r="A335" s="4">
        <v>20.32</v>
      </c>
      <c r="B335" s="1">
        <v>4246.7860000000001</v>
      </c>
    </row>
    <row r="336" spans="1:2" x14ac:dyDescent="0.25">
      <c r="A336" s="4">
        <v>20.329999999999998</v>
      </c>
      <c r="B336" s="1">
        <v>4249.3209999999999</v>
      </c>
    </row>
    <row r="337" spans="1:2" x14ac:dyDescent="0.25">
      <c r="A337" s="4">
        <v>20.34</v>
      </c>
      <c r="B337" s="1">
        <v>4251.8559999999998</v>
      </c>
    </row>
    <row r="338" spans="1:2" x14ac:dyDescent="0.25">
      <c r="A338" s="4">
        <v>20.350000000000001</v>
      </c>
      <c r="B338" s="1">
        <v>4254.3919999999998</v>
      </c>
    </row>
    <row r="339" spans="1:2" x14ac:dyDescent="0.25">
      <c r="A339" s="4">
        <v>20.36</v>
      </c>
      <c r="B339" s="1">
        <v>4256.9290000000001</v>
      </c>
    </row>
    <row r="340" spans="1:2" x14ac:dyDescent="0.25">
      <c r="A340" s="4">
        <v>20.37</v>
      </c>
      <c r="B340" s="1">
        <v>4259.4660000000003</v>
      </c>
    </row>
    <row r="341" spans="1:2" x14ac:dyDescent="0.25">
      <c r="A341" s="4">
        <v>20.38</v>
      </c>
      <c r="B341" s="1">
        <v>4262.0029999999997</v>
      </c>
    </row>
    <row r="342" spans="1:2" x14ac:dyDescent="0.25">
      <c r="A342" s="4">
        <v>20.39</v>
      </c>
      <c r="B342" s="1">
        <v>4264.5410000000002</v>
      </c>
    </row>
    <row r="343" spans="1:2" x14ac:dyDescent="0.25">
      <c r="A343" s="4">
        <v>20.399999999999999</v>
      </c>
      <c r="B343" s="1">
        <v>4267.08</v>
      </c>
    </row>
    <row r="344" spans="1:2" x14ac:dyDescent="0.25">
      <c r="A344" s="4">
        <v>20.41</v>
      </c>
      <c r="B344" s="1">
        <v>4269.6189999999997</v>
      </c>
    </row>
    <row r="345" spans="1:2" x14ac:dyDescent="0.25">
      <c r="A345" s="4">
        <v>20.420000000000002</v>
      </c>
      <c r="B345" s="1">
        <v>4272.1580000000004</v>
      </c>
    </row>
    <row r="346" spans="1:2" x14ac:dyDescent="0.25">
      <c r="A346" s="4">
        <v>20.43</v>
      </c>
      <c r="B346" s="1">
        <v>4274.6989999999996</v>
      </c>
    </row>
    <row r="347" spans="1:2" x14ac:dyDescent="0.25">
      <c r="A347" s="4">
        <v>20.440000000000001</v>
      </c>
      <c r="B347" s="1">
        <v>4277.2389999999996</v>
      </c>
    </row>
    <row r="348" spans="1:2" x14ac:dyDescent="0.25">
      <c r="A348" s="4">
        <v>20.45</v>
      </c>
      <c r="B348" s="1">
        <v>4279.78</v>
      </c>
    </row>
    <row r="349" spans="1:2" x14ac:dyDescent="0.25">
      <c r="A349" s="4">
        <v>20.46</v>
      </c>
      <c r="B349" s="1">
        <v>4282.3220000000001</v>
      </c>
    </row>
    <row r="350" spans="1:2" x14ac:dyDescent="0.25">
      <c r="A350" s="4">
        <v>20.47</v>
      </c>
      <c r="B350" s="1">
        <v>4284.8639999999996</v>
      </c>
    </row>
    <row r="351" spans="1:2" x14ac:dyDescent="0.25">
      <c r="A351" s="4">
        <v>20.48</v>
      </c>
      <c r="B351" s="1">
        <v>4287.4070000000002</v>
      </c>
    </row>
    <row r="352" spans="1:2" x14ac:dyDescent="0.25">
      <c r="A352" s="4">
        <v>20.49</v>
      </c>
      <c r="B352" s="1">
        <v>4289.95</v>
      </c>
    </row>
    <row r="353" spans="1:2" x14ac:dyDescent="0.25">
      <c r="A353" s="4">
        <v>20.5</v>
      </c>
      <c r="B353" s="1">
        <v>4292.4939999999997</v>
      </c>
    </row>
    <row r="354" spans="1:2" x14ac:dyDescent="0.25">
      <c r="A354" s="4">
        <v>20.51</v>
      </c>
      <c r="B354" s="1">
        <v>4295.0379999999996</v>
      </c>
    </row>
    <row r="355" spans="1:2" x14ac:dyDescent="0.25">
      <c r="A355" s="4">
        <v>20.52</v>
      </c>
      <c r="B355" s="1">
        <v>4297.5829999999996</v>
      </c>
    </row>
    <row r="356" spans="1:2" x14ac:dyDescent="0.25">
      <c r="A356" s="4">
        <v>20.53</v>
      </c>
      <c r="B356" s="1">
        <v>4300.1289999999999</v>
      </c>
    </row>
    <row r="357" spans="1:2" x14ac:dyDescent="0.25">
      <c r="A357" s="4">
        <v>20.54</v>
      </c>
      <c r="B357" s="1">
        <v>4302.674</v>
      </c>
    </row>
    <row r="358" spans="1:2" x14ac:dyDescent="0.25">
      <c r="A358" s="4">
        <v>20.55</v>
      </c>
      <c r="B358" s="1">
        <v>4305.2209999999995</v>
      </c>
    </row>
    <row r="359" spans="1:2" x14ac:dyDescent="0.25">
      <c r="A359" s="4">
        <v>20.56</v>
      </c>
      <c r="B359" s="1">
        <v>4307.768</v>
      </c>
    </row>
    <row r="360" spans="1:2" x14ac:dyDescent="0.25">
      <c r="A360" s="4">
        <v>20.57</v>
      </c>
      <c r="B360" s="1">
        <v>4310.3149999999996</v>
      </c>
    </row>
    <row r="361" spans="1:2" x14ac:dyDescent="0.25">
      <c r="A361" s="4">
        <v>20.58</v>
      </c>
      <c r="B361" s="1">
        <v>4312.8630000000003</v>
      </c>
    </row>
    <row r="362" spans="1:2" x14ac:dyDescent="0.25">
      <c r="A362" s="4">
        <v>20.59</v>
      </c>
      <c r="B362" s="1">
        <v>4315.4120000000003</v>
      </c>
    </row>
    <row r="363" spans="1:2" x14ac:dyDescent="0.25">
      <c r="A363" s="4">
        <v>20.6</v>
      </c>
      <c r="B363" s="1">
        <v>4317.9610000000002</v>
      </c>
    </row>
    <row r="364" spans="1:2" x14ac:dyDescent="0.25">
      <c r="A364" s="4">
        <v>20.61</v>
      </c>
      <c r="B364" s="1">
        <v>4320.51</v>
      </c>
    </row>
    <row r="365" spans="1:2" x14ac:dyDescent="0.25">
      <c r="A365" s="4">
        <v>20.62</v>
      </c>
      <c r="B365" s="1">
        <v>4323.0600000000004</v>
      </c>
    </row>
    <row r="366" spans="1:2" x14ac:dyDescent="0.25">
      <c r="A366" s="4">
        <v>20.63</v>
      </c>
      <c r="B366" s="1">
        <v>4325.6109999999999</v>
      </c>
    </row>
    <row r="367" spans="1:2" x14ac:dyDescent="0.25">
      <c r="A367" s="4">
        <v>20.64</v>
      </c>
      <c r="B367" s="1">
        <v>4328.1620000000003</v>
      </c>
    </row>
    <row r="368" spans="1:2" x14ac:dyDescent="0.25">
      <c r="A368" s="4">
        <v>20.65</v>
      </c>
      <c r="B368" s="1">
        <v>4330.7139999999999</v>
      </c>
    </row>
    <row r="369" spans="1:2" x14ac:dyDescent="0.25">
      <c r="A369" s="4">
        <v>20.66</v>
      </c>
      <c r="B369" s="1">
        <v>4333.2659999999996</v>
      </c>
    </row>
    <row r="370" spans="1:2" x14ac:dyDescent="0.25">
      <c r="A370" s="4">
        <v>20.67</v>
      </c>
      <c r="B370" s="1">
        <v>4335.8190000000004</v>
      </c>
    </row>
    <row r="371" spans="1:2" x14ac:dyDescent="0.25">
      <c r="A371" s="4">
        <v>20.68</v>
      </c>
      <c r="B371" s="1">
        <v>4338.3720000000003</v>
      </c>
    </row>
    <row r="372" spans="1:2" x14ac:dyDescent="0.25">
      <c r="A372" s="4">
        <v>20.69</v>
      </c>
      <c r="B372" s="1">
        <v>4340.9260000000004</v>
      </c>
    </row>
    <row r="373" spans="1:2" x14ac:dyDescent="0.25">
      <c r="A373" s="4">
        <v>20.7</v>
      </c>
      <c r="B373" s="1">
        <v>4343.4799999999996</v>
      </c>
    </row>
    <row r="374" spans="1:2" x14ac:dyDescent="0.25">
      <c r="A374" s="4">
        <v>20.71</v>
      </c>
      <c r="B374" s="1">
        <v>4346.0349999999999</v>
      </c>
    </row>
    <row r="375" spans="1:2" x14ac:dyDescent="0.25">
      <c r="A375" s="4">
        <v>20.72</v>
      </c>
      <c r="B375" s="1">
        <v>4348.59</v>
      </c>
    </row>
    <row r="376" spans="1:2" x14ac:dyDescent="0.25">
      <c r="A376" s="4">
        <v>20.73</v>
      </c>
      <c r="B376" s="1">
        <v>4351.1459999999997</v>
      </c>
    </row>
    <row r="377" spans="1:2" x14ac:dyDescent="0.25">
      <c r="A377" s="4">
        <v>20.74</v>
      </c>
      <c r="B377" s="1">
        <v>4353.7020000000002</v>
      </c>
    </row>
    <row r="378" spans="1:2" x14ac:dyDescent="0.25">
      <c r="A378" s="4">
        <v>20.75</v>
      </c>
      <c r="B378" s="1">
        <v>4356.259</v>
      </c>
    </row>
    <row r="379" spans="1:2" x14ac:dyDescent="0.25">
      <c r="A379" s="4">
        <v>20.76</v>
      </c>
      <c r="B379" s="1">
        <v>4358.8159999999998</v>
      </c>
    </row>
    <row r="380" spans="1:2" x14ac:dyDescent="0.25">
      <c r="A380" s="4">
        <v>20.77</v>
      </c>
      <c r="B380" s="1">
        <v>4361.3739999999998</v>
      </c>
    </row>
    <row r="381" spans="1:2" x14ac:dyDescent="0.25">
      <c r="A381" s="4">
        <v>20.78</v>
      </c>
      <c r="B381" s="1">
        <v>4363.933</v>
      </c>
    </row>
    <row r="382" spans="1:2" x14ac:dyDescent="0.25">
      <c r="A382" s="4">
        <v>20.79</v>
      </c>
      <c r="B382" s="1">
        <v>4366.4920000000002</v>
      </c>
    </row>
    <row r="383" spans="1:2" x14ac:dyDescent="0.25">
      <c r="A383" s="4">
        <v>20.8</v>
      </c>
      <c r="B383" s="1">
        <v>4369.0510000000004</v>
      </c>
    </row>
    <row r="384" spans="1:2" x14ac:dyDescent="0.25">
      <c r="A384" s="4">
        <v>20.81</v>
      </c>
      <c r="B384" s="1">
        <v>4371.6109999999999</v>
      </c>
    </row>
    <row r="385" spans="1:2" x14ac:dyDescent="0.25">
      <c r="A385" s="4">
        <v>20.82</v>
      </c>
      <c r="B385" s="1">
        <v>4374.1719999999996</v>
      </c>
    </row>
    <row r="386" spans="1:2" x14ac:dyDescent="0.25">
      <c r="A386" s="4">
        <v>20.83</v>
      </c>
      <c r="B386" s="1">
        <v>4376.7330000000002</v>
      </c>
    </row>
    <row r="387" spans="1:2" x14ac:dyDescent="0.25">
      <c r="A387" s="4">
        <v>20.84</v>
      </c>
      <c r="B387" s="1">
        <v>4379.2939999999999</v>
      </c>
    </row>
    <row r="388" spans="1:2" x14ac:dyDescent="0.25">
      <c r="A388" s="4">
        <v>20.85</v>
      </c>
      <c r="B388" s="1">
        <v>4381.857</v>
      </c>
    </row>
    <row r="389" spans="1:2" x14ac:dyDescent="0.25">
      <c r="A389" s="4">
        <v>20.86</v>
      </c>
      <c r="B389" s="1">
        <v>4384.4189999999999</v>
      </c>
    </row>
    <row r="390" spans="1:2" x14ac:dyDescent="0.25">
      <c r="A390" s="4">
        <v>20.87</v>
      </c>
      <c r="B390" s="1">
        <v>4386.982</v>
      </c>
    </row>
    <row r="391" spans="1:2" x14ac:dyDescent="0.25">
      <c r="A391" s="4">
        <v>20.88</v>
      </c>
      <c r="B391" s="1">
        <v>4389.5460000000003</v>
      </c>
    </row>
    <row r="392" spans="1:2" x14ac:dyDescent="0.25">
      <c r="A392" s="4">
        <v>20.89</v>
      </c>
      <c r="B392" s="1">
        <v>4392.1099999999997</v>
      </c>
    </row>
    <row r="393" spans="1:2" x14ac:dyDescent="0.25">
      <c r="A393" s="4">
        <v>20.9</v>
      </c>
      <c r="B393" s="1">
        <v>4394.6750000000002</v>
      </c>
    </row>
    <row r="394" spans="1:2" x14ac:dyDescent="0.25">
      <c r="A394" s="4">
        <v>20.91</v>
      </c>
      <c r="B394" s="1">
        <v>4397.24</v>
      </c>
    </row>
    <row r="395" spans="1:2" x14ac:dyDescent="0.25">
      <c r="A395" s="4">
        <v>20.92</v>
      </c>
      <c r="B395" s="1">
        <v>4399.8059999999996</v>
      </c>
    </row>
    <row r="396" spans="1:2" x14ac:dyDescent="0.25">
      <c r="A396" s="4">
        <v>20.93</v>
      </c>
      <c r="B396" s="1">
        <v>4402.3720000000003</v>
      </c>
    </row>
    <row r="397" spans="1:2" x14ac:dyDescent="0.25">
      <c r="A397" s="4">
        <v>20.94</v>
      </c>
      <c r="B397" s="1">
        <v>4404.9390000000003</v>
      </c>
    </row>
    <row r="398" spans="1:2" x14ac:dyDescent="0.25">
      <c r="A398" s="4">
        <v>20.95</v>
      </c>
      <c r="B398" s="1">
        <v>4407.5069999999996</v>
      </c>
    </row>
    <row r="399" spans="1:2" x14ac:dyDescent="0.25">
      <c r="A399" s="4">
        <v>20.96</v>
      </c>
      <c r="B399" s="1">
        <v>4410.0739999999996</v>
      </c>
    </row>
    <row r="400" spans="1:2" x14ac:dyDescent="0.25">
      <c r="A400" s="4">
        <v>20.97</v>
      </c>
      <c r="B400" s="1">
        <v>4412.643</v>
      </c>
    </row>
    <row r="401" spans="1:2" x14ac:dyDescent="0.25">
      <c r="A401" s="4">
        <v>20.98</v>
      </c>
      <c r="B401" s="1">
        <v>4415.2120000000004</v>
      </c>
    </row>
    <row r="402" spans="1:2" x14ac:dyDescent="0.25">
      <c r="A402" s="4">
        <v>20.99</v>
      </c>
      <c r="B402" s="1">
        <v>4417.7809999999999</v>
      </c>
    </row>
    <row r="403" spans="1:2" x14ac:dyDescent="0.25">
      <c r="A403" s="4">
        <v>21</v>
      </c>
      <c r="B403" s="1">
        <v>4420.3509999999997</v>
      </c>
    </row>
    <row r="404" spans="1:2" x14ac:dyDescent="0.25">
      <c r="A404" s="4">
        <v>21.01</v>
      </c>
      <c r="B404" s="1">
        <v>4422.9219999999996</v>
      </c>
    </row>
    <row r="405" spans="1:2" x14ac:dyDescent="0.25">
      <c r="A405" s="4">
        <v>21.02</v>
      </c>
      <c r="B405" s="1">
        <v>4425.4930000000004</v>
      </c>
    </row>
    <row r="406" spans="1:2" x14ac:dyDescent="0.25">
      <c r="A406" s="4">
        <v>21.03</v>
      </c>
      <c r="B406" s="1">
        <v>4428.0640000000003</v>
      </c>
    </row>
    <row r="407" spans="1:2" x14ac:dyDescent="0.25">
      <c r="A407" s="4">
        <v>21.04</v>
      </c>
      <c r="B407" s="1">
        <v>4430.6360000000004</v>
      </c>
    </row>
    <row r="408" spans="1:2" x14ac:dyDescent="0.25">
      <c r="A408" s="4">
        <v>21.05</v>
      </c>
      <c r="B408" s="1">
        <v>4433.2089999999998</v>
      </c>
    </row>
    <row r="409" spans="1:2" x14ac:dyDescent="0.25">
      <c r="A409" s="4">
        <v>21.06</v>
      </c>
      <c r="B409" s="1">
        <v>4435.7820000000002</v>
      </c>
    </row>
    <row r="410" spans="1:2" x14ac:dyDescent="0.25">
      <c r="A410" s="4">
        <v>21.07</v>
      </c>
      <c r="B410" s="1">
        <v>4438.3559999999998</v>
      </c>
    </row>
    <row r="411" spans="1:2" x14ac:dyDescent="0.25">
      <c r="A411" s="4">
        <v>21.08</v>
      </c>
      <c r="B411" s="1">
        <v>4440.93</v>
      </c>
    </row>
    <row r="412" spans="1:2" x14ac:dyDescent="0.25">
      <c r="A412" s="4">
        <v>21.09</v>
      </c>
      <c r="B412" s="1">
        <v>4443.5050000000001</v>
      </c>
    </row>
    <row r="413" spans="1:2" x14ac:dyDescent="0.25">
      <c r="A413" s="4">
        <v>21.1</v>
      </c>
      <c r="B413" s="1">
        <v>4446.08</v>
      </c>
    </row>
    <row r="414" spans="1:2" x14ac:dyDescent="0.25">
      <c r="A414" s="4">
        <v>21.11</v>
      </c>
      <c r="B414" s="1">
        <v>4448.6559999999999</v>
      </c>
    </row>
    <row r="415" spans="1:2" x14ac:dyDescent="0.25">
      <c r="A415" s="4">
        <v>21.12</v>
      </c>
      <c r="B415" s="1">
        <v>4451.232</v>
      </c>
    </row>
    <row r="416" spans="1:2" x14ac:dyDescent="0.25">
      <c r="A416" s="4">
        <v>21.13</v>
      </c>
      <c r="B416" s="1">
        <v>4453.8090000000002</v>
      </c>
    </row>
    <row r="417" spans="1:2" x14ac:dyDescent="0.25">
      <c r="A417" s="4">
        <v>21.14</v>
      </c>
      <c r="B417" s="1">
        <v>4456.3860000000004</v>
      </c>
    </row>
    <row r="418" spans="1:2" x14ac:dyDescent="0.25">
      <c r="A418" s="4">
        <v>21.15</v>
      </c>
      <c r="B418" s="1">
        <v>4458.9639999999999</v>
      </c>
    </row>
    <row r="419" spans="1:2" x14ac:dyDescent="0.25">
      <c r="A419" s="4">
        <v>21.16</v>
      </c>
      <c r="B419" s="1">
        <v>4461.5420000000004</v>
      </c>
    </row>
    <row r="420" spans="1:2" x14ac:dyDescent="0.25">
      <c r="A420" s="4">
        <v>21.17</v>
      </c>
      <c r="B420" s="1">
        <v>4464.1210000000001</v>
      </c>
    </row>
    <row r="421" spans="1:2" x14ac:dyDescent="0.25">
      <c r="A421" s="4">
        <v>21.18</v>
      </c>
      <c r="B421" s="1">
        <v>4466.7</v>
      </c>
    </row>
    <row r="422" spans="1:2" x14ac:dyDescent="0.25">
      <c r="A422" s="4">
        <v>21.19</v>
      </c>
      <c r="B422" s="1">
        <v>4469.28</v>
      </c>
    </row>
    <row r="423" spans="1:2" x14ac:dyDescent="0.25">
      <c r="A423" s="4">
        <v>21.2</v>
      </c>
      <c r="B423" s="1">
        <v>4471.8609999999999</v>
      </c>
    </row>
    <row r="424" spans="1:2" x14ac:dyDescent="0.25">
      <c r="A424" s="4">
        <v>21.21</v>
      </c>
      <c r="B424" s="1">
        <v>4474.442</v>
      </c>
    </row>
    <row r="425" spans="1:2" x14ac:dyDescent="0.25">
      <c r="A425" s="4">
        <v>21.22</v>
      </c>
      <c r="B425" s="1">
        <v>4477.0230000000001</v>
      </c>
    </row>
    <row r="426" spans="1:2" x14ac:dyDescent="0.25">
      <c r="A426" s="4">
        <v>21.23</v>
      </c>
      <c r="B426" s="1">
        <v>4479.6049999999996</v>
      </c>
    </row>
    <row r="427" spans="1:2" x14ac:dyDescent="0.25">
      <c r="A427" s="4">
        <v>21.24</v>
      </c>
      <c r="B427" s="1">
        <v>4482.1880000000001</v>
      </c>
    </row>
    <row r="428" spans="1:2" x14ac:dyDescent="0.25">
      <c r="A428" s="4">
        <v>21.25</v>
      </c>
      <c r="B428" s="1">
        <v>4484.7709999999997</v>
      </c>
    </row>
    <row r="429" spans="1:2" x14ac:dyDescent="0.25">
      <c r="A429" s="4">
        <v>21.26</v>
      </c>
      <c r="B429" s="1">
        <v>4487.3540000000003</v>
      </c>
    </row>
    <row r="430" spans="1:2" x14ac:dyDescent="0.25">
      <c r="A430" s="4">
        <v>21.27</v>
      </c>
      <c r="B430" s="1">
        <v>4489.9390000000003</v>
      </c>
    </row>
    <row r="431" spans="1:2" x14ac:dyDescent="0.25">
      <c r="A431" s="4">
        <v>21.28</v>
      </c>
      <c r="B431" s="1">
        <v>4492.5230000000001</v>
      </c>
    </row>
    <row r="432" spans="1:2" x14ac:dyDescent="0.25">
      <c r="A432" s="4">
        <v>21.29</v>
      </c>
      <c r="B432" s="1">
        <v>4495.1080000000002</v>
      </c>
    </row>
    <row r="433" spans="1:2" x14ac:dyDescent="0.25">
      <c r="A433" s="4">
        <v>21.3</v>
      </c>
      <c r="B433" s="1">
        <v>4497.6940000000004</v>
      </c>
    </row>
    <row r="434" spans="1:2" x14ac:dyDescent="0.25">
      <c r="A434" s="4">
        <v>21.31</v>
      </c>
      <c r="B434" s="1">
        <v>4500.28</v>
      </c>
    </row>
    <row r="435" spans="1:2" x14ac:dyDescent="0.25">
      <c r="A435" s="4">
        <v>21.32</v>
      </c>
      <c r="B435" s="1">
        <v>4502.8670000000002</v>
      </c>
    </row>
    <row r="436" spans="1:2" x14ac:dyDescent="0.25">
      <c r="A436" s="4">
        <v>21.33</v>
      </c>
      <c r="B436" s="1">
        <v>4505.4539999999997</v>
      </c>
    </row>
    <row r="437" spans="1:2" x14ac:dyDescent="0.25">
      <c r="A437" s="4">
        <v>21.34</v>
      </c>
      <c r="B437" s="1">
        <v>4508.0420000000004</v>
      </c>
    </row>
    <row r="438" spans="1:2" x14ac:dyDescent="0.25">
      <c r="A438" s="4">
        <v>21.35</v>
      </c>
      <c r="B438" s="1">
        <v>4510.63</v>
      </c>
    </row>
    <row r="439" spans="1:2" x14ac:dyDescent="0.25">
      <c r="A439" s="4">
        <v>21.36</v>
      </c>
      <c r="B439" s="1">
        <v>4513.2190000000001</v>
      </c>
    </row>
    <row r="440" spans="1:2" x14ac:dyDescent="0.25">
      <c r="A440" s="4">
        <v>21.37</v>
      </c>
      <c r="B440" s="1">
        <v>4515.8090000000002</v>
      </c>
    </row>
    <row r="441" spans="1:2" x14ac:dyDescent="0.25">
      <c r="A441" s="4">
        <v>21.38</v>
      </c>
      <c r="B441" s="1">
        <v>4518.3980000000001</v>
      </c>
    </row>
    <row r="442" spans="1:2" x14ac:dyDescent="0.25">
      <c r="A442" s="4">
        <v>21.39</v>
      </c>
      <c r="B442" s="1">
        <v>4520.9889999999996</v>
      </c>
    </row>
    <row r="443" spans="1:2" x14ac:dyDescent="0.25">
      <c r="A443" s="4">
        <v>21.4</v>
      </c>
      <c r="B443" s="1">
        <v>4523.58</v>
      </c>
    </row>
    <row r="444" spans="1:2" x14ac:dyDescent="0.25">
      <c r="A444" s="4">
        <v>21.41</v>
      </c>
      <c r="B444" s="1">
        <v>4526.1710000000003</v>
      </c>
    </row>
    <row r="445" spans="1:2" x14ac:dyDescent="0.25">
      <c r="A445" s="4">
        <v>21.42</v>
      </c>
      <c r="B445" s="1">
        <v>4528.7629999999999</v>
      </c>
    </row>
    <row r="446" spans="1:2" x14ac:dyDescent="0.25">
      <c r="A446" s="4">
        <v>21.43</v>
      </c>
      <c r="B446" s="1">
        <v>4531.3559999999998</v>
      </c>
    </row>
    <row r="447" spans="1:2" x14ac:dyDescent="0.25">
      <c r="A447" s="4">
        <v>21.44</v>
      </c>
      <c r="B447" s="1">
        <v>4533.9489999999996</v>
      </c>
    </row>
    <row r="448" spans="1:2" x14ac:dyDescent="0.25">
      <c r="A448" s="4">
        <v>21.45</v>
      </c>
      <c r="B448" s="1">
        <v>4536.5420000000004</v>
      </c>
    </row>
    <row r="449" spans="1:2" x14ac:dyDescent="0.25">
      <c r="A449" s="4">
        <v>21.46</v>
      </c>
      <c r="B449" s="1">
        <v>4539.1360000000004</v>
      </c>
    </row>
    <row r="450" spans="1:2" x14ac:dyDescent="0.25">
      <c r="A450" s="4">
        <v>21.47</v>
      </c>
      <c r="B450" s="1">
        <v>4541.7309999999998</v>
      </c>
    </row>
    <row r="451" spans="1:2" x14ac:dyDescent="0.25">
      <c r="A451" s="4">
        <v>21.48</v>
      </c>
      <c r="B451" s="1">
        <v>4544.326</v>
      </c>
    </row>
    <row r="452" spans="1:2" x14ac:dyDescent="0.25">
      <c r="A452" s="4">
        <v>21.49</v>
      </c>
      <c r="B452" s="1">
        <v>4546.9219999999996</v>
      </c>
    </row>
    <row r="453" spans="1:2" x14ac:dyDescent="0.25">
      <c r="A453" s="4">
        <v>21.5</v>
      </c>
      <c r="B453" s="1">
        <v>4549.518</v>
      </c>
    </row>
    <row r="454" spans="1:2" x14ac:dyDescent="0.25">
      <c r="A454" s="4">
        <v>21.51</v>
      </c>
      <c r="B454" s="1">
        <v>4552.1149999999998</v>
      </c>
    </row>
    <row r="455" spans="1:2" x14ac:dyDescent="0.25">
      <c r="A455" s="4">
        <v>21.52</v>
      </c>
      <c r="B455" s="1">
        <v>4554.7120000000004</v>
      </c>
    </row>
    <row r="456" spans="1:2" x14ac:dyDescent="0.25">
      <c r="A456" s="4">
        <v>21.53</v>
      </c>
      <c r="B456" s="1">
        <v>4557.3109999999997</v>
      </c>
    </row>
    <row r="457" spans="1:2" x14ac:dyDescent="0.25">
      <c r="A457" s="4">
        <v>21.54</v>
      </c>
      <c r="B457" s="1">
        <v>4559.9110000000001</v>
      </c>
    </row>
    <row r="458" spans="1:2" x14ac:dyDescent="0.25">
      <c r="A458" s="4">
        <v>21.55</v>
      </c>
      <c r="B458" s="1">
        <v>4562.5110000000004</v>
      </c>
    </row>
    <row r="459" spans="1:2" x14ac:dyDescent="0.25">
      <c r="A459" s="4">
        <v>21.56</v>
      </c>
      <c r="B459" s="1">
        <v>4565.1120000000001</v>
      </c>
    </row>
    <row r="460" spans="1:2" x14ac:dyDescent="0.25">
      <c r="A460" s="4">
        <v>21.57</v>
      </c>
      <c r="B460" s="1">
        <v>4567.7150000000001</v>
      </c>
    </row>
    <row r="461" spans="1:2" x14ac:dyDescent="0.25">
      <c r="A461" s="4">
        <v>21.58</v>
      </c>
      <c r="B461" s="1">
        <v>4570.3180000000002</v>
      </c>
    </row>
    <row r="462" spans="1:2" x14ac:dyDescent="0.25">
      <c r="A462" s="4">
        <v>21.59</v>
      </c>
      <c r="B462" s="1">
        <v>4572.9219999999996</v>
      </c>
    </row>
    <row r="463" spans="1:2" x14ac:dyDescent="0.25">
      <c r="A463" s="4">
        <v>21.6</v>
      </c>
      <c r="B463" s="1">
        <v>4575.527</v>
      </c>
    </row>
    <row r="464" spans="1:2" x14ac:dyDescent="0.25">
      <c r="A464" s="4">
        <v>21.61</v>
      </c>
      <c r="B464" s="1">
        <v>4578.1329999999998</v>
      </c>
    </row>
    <row r="465" spans="1:2" x14ac:dyDescent="0.25">
      <c r="A465" s="4">
        <v>21.62</v>
      </c>
      <c r="B465" s="1">
        <v>4580.74</v>
      </c>
    </row>
    <row r="466" spans="1:2" x14ac:dyDescent="0.25">
      <c r="A466" s="4">
        <v>21.63</v>
      </c>
      <c r="B466" s="1">
        <v>4583.348</v>
      </c>
    </row>
    <row r="467" spans="1:2" x14ac:dyDescent="0.25">
      <c r="A467" s="4">
        <v>21.64</v>
      </c>
      <c r="B467" s="1">
        <v>4585.9570000000003</v>
      </c>
    </row>
    <row r="468" spans="1:2" x14ac:dyDescent="0.25">
      <c r="A468" s="4">
        <v>21.65</v>
      </c>
      <c r="B468" s="1">
        <v>4588.5680000000002</v>
      </c>
    </row>
    <row r="469" spans="1:2" x14ac:dyDescent="0.25">
      <c r="A469" s="4">
        <v>21.66</v>
      </c>
      <c r="B469" s="1">
        <v>4591.18</v>
      </c>
    </row>
    <row r="470" spans="1:2" x14ac:dyDescent="0.25">
      <c r="A470" s="4">
        <v>21.67</v>
      </c>
      <c r="B470" s="1">
        <v>4593.7929999999997</v>
      </c>
    </row>
    <row r="471" spans="1:2" x14ac:dyDescent="0.25">
      <c r="A471" s="4">
        <v>21.68</v>
      </c>
      <c r="B471" s="1">
        <v>4596.4070000000002</v>
      </c>
    </row>
    <row r="472" spans="1:2" x14ac:dyDescent="0.25">
      <c r="A472" s="4">
        <v>21.69</v>
      </c>
      <c r="B472" s="1">
        <v>4599.0219999999999</v>
      </c>
    </row>
    <row r="473" spans="1:2" x14ac:dyDescent="0.25">
      <c r="A473" s="4">
        <v>21.7</v>
      </c>
      <c r="B473" s="1">
        <v>4601.6390000000001</v>
      </c>
    </row>
    <row r="474" spans="1:2" x14ac:dyDescent="0.25">
      <c r="A474" s="4">
        <v>21.71</v>
      </c>
      <c r="B474" s="1">
        <v>4604.2560000000003</v>
      </c>
    </row>
    <row r="475" spans="1:2" x14ac:dyDescent="0.25">
      <c r="A475" s="4">
        <v>21.72</v>
      </c>
      <c r="B475" s="1">
        <v>4606.875</v>
      </c>
    </row>
    <row r="476" spans="1:2" x14ac:dyDescent="0.25">
      <c r="A476" s="4">
        <v>21.73</v>
      </c>
      <c r="B476" s="1">
        <v>4609.4949999999999</v>
      </c>
    </row>
    <row r="477" spans="1:2" x14ac:dyDescent="0.25">
      <c r="A477" s="4">
        <v>21.74</v>
      </c>
      <c r="B477" s="1">
        <v>4612.116</v>
      </c>
    </row>
    <row r="478" spans="1:2" x14ac:dyDescent="0.25">
      <c r="A478" s="4">
        <v>21.75</v>
      </c>
      <c r="B478" s="1">
        <v>4614.7389999999996</v>
      </c>
    </row>
    <row r="479" spans="1:2" x14ac:dyDescent="0.25">
      <c r="A479" s="4">
        <v>21.76</v>
      </c>
      <c r="B479" s="1">
        <v>4617.3620000000001</v>
      </c>
    </row>
    <row r="480" spans="1:2" x14ac:dyDescent="0.25">
      <c r="A480" s="4">
        <v>21.77</v>
      </c>
      <c r="B480" s="1">
        <v>4619.9870000000001</v>
      </c>
    </row>
    <row r="481" spans="1:2" x14ac:dyDescent="0.25">
      <c r="A481" s="4">
        <v>21.78</v>
      </c>
      <c r="B481" s="1">
        <v>4622.6130000000003</v>
      </c>
    </row>
    <row r="482" spans="1:2" x14ac:dyDescent="0.25">
      <c r="A482" s="4">
        <v>21.79</v>
      </c>
      <c r="B482" s="1">
        <v>4625.24</v>
      </c>
    </row>
    <row r="483" spans="1:2" x14ac:dyDescent="0.25">
      <c r="A483" s="4">
        <v>21.8</v>
      </c>
      <c r="B483" s="1">
        <v>4627.8680000000004</v>
      </c>
    </row>
    <row r="484" spans="1:2" x14ac:dyDescent="0.25">
      <c r="A484" s="4">
        <v>21.81</v>
      </c>
      <c r="B484" s="1">
        <v>4630.4970000000003</v>
      </c>
    </row>
    <row r="485" spans="1:2" x14ac:dyDescent="0.25">
      <c r="A485" s="4">
        <v>21.82</v>
      </c>
      <c r="B485" s="1">
        <v>4633.1279999999997</v>
      </c>
    </row>
    <row r="486" spans="1:2" x14ac:dyDescent="0.25">
      <c r="A486" s="4">
        <v>21.83</v>
      </c>
      <c r="B486" s="1">
        <v>4635.76</v>
      </c>
    </row>
    <row r="487" spans="1:2" x14ac:dyDescent="0.25">
      <c r="A487" s="4">
        <v>21.84</v>
      </c>
      <c r="B487" s="1">
        <v>4638.393</v>
      </c>
    </row>
    <row r="488" spans="1:2" x14ac:dyDescent="0.25">
      <c r="A488" s="4">
        <v>21.85</v>
      </c>
      <c r="B488" s="1">
        <v>4641.027</v>
      </c>
    </row>
    <row r="489" spans="1:2" x14ac:dyDescent="0.25">
      <c r="A489" s="4">
        <v>21.86</v>
      </c>
      <c r="B489" s="1">
        <v>4643.6620000000003</v>
      </c>
    </row>
    <row r="490" spans="1:2" x14ac:dyDescent="0.25">
      <c r="A490" s="4">
        <v>21.87</v>
      </c>
      <c r="B490" s="1">
        <v>4646.299</v>
      </c>
    </row>
    <row r="491" spans="1:2" x14ac:dyDescent="0.25">
      <c r="A491" s="4">
        <v>21.88</v>
      </c>
      <c r="B491" s="1">
        <v>4648.9359999999997</v>
      </c>
    </row>
    <row r="492" spans="1:2" x14ac:dyDescent="0.25">
      <c r="A492" s="4">
        <v>21.89</v>
      </c>
      <c r="B492" s="1">
        <v>4651.5749999999998</v>
      </c>
    </row>
    <row r="493" spans="1:2" x14ac:dyDescent="0.25">
      <c r="A493" s="4">
        <v>21.9</v>
      </c>
      <c r="B493" s="1">
        <v>4654.2150000000001</v>
      </c>
    </row>
    <row r="494" spans="1:2" x14ac:dyDescent="0.25">
      <c r="A494" s="4">
        <v>21.91</v>
      </c>
      <c r="B494" s="1">
        <v>4656.8559999999998</v>
      </c>
    </row>
    <row r="495" spans="1:2" x14ac:dyDescent="0.25">
      <c r="A495" s="4">
        <v>21.92</v>
      </c>
      <c r="B495" s="1">
        <v>4659.4979999999996</v>
      </c>
    </row>
    <row r="496" spans="1:2" x14ac:dyDescent="0.25">
      <c r="A496" s="4">
        <v>21.93</v>
      </c>
      <c r="B496" s="1">
        <v>4662.1419999999998</v>
      </c>
    </row>
    <row r="497" spans="1:2" x14ac:dyDescent="0.25">
      <c r="A497" s="4">
        <v>21.94</v>
      </c>
      <c r="B497" s="1">
        <v>4664.7870000000003</v>
      </c>
    </row>
    <row r="498" spans="1:2" x14ac:dyDescent="0.25">
      <c r="A498" s="4">
        <v>21.95</v>
      </c>
      <c r="B498" s="1">
        <v>4667.4319999999998</v>
      </c>
    </row>
    <row r="499" spans="1:2" x14ac:dyDescent="0.25">
      <c r="A499" s="4">
        <v>21.96</v>
      </c>
      <c r="B499" s="1">
        <v>4670.0789999999997</v>
      </c>
    </row>
    <row r="500" spans="1:2" x14ac:dyDescent="0.25">
      <c r="A500" s="4">
        <v>21.97</v>
      </c>
      <c r="B500" s="1">
        <v>4672.7280000000001</v>
      </c>
    </row>
    <row r="501" spans="1:2" x14ac:dyDescent="0.25">
      <c r="A501" s="4">
        <v>21.98</v>
      </c>
      <c r="B501" s="1">
        <v>4675.3770000000004</v>
      </c>
    </row>
    <row r="502" spans="1:2" x14ac:dyDescent="0.25">
      <c r="A502" s="4">
        <v>21.99</v>
      </c>
      <c r="B502" s="1">
        <v>4678.0280000000002</v>
      </c>
    </row>
    <row r="503" spans="1:2" x14ac:dyDescent="0.25">
      <c r="A503" s="4">
        <v>22</v>
      </c>
      <c r="B503" s="1">
        <v>4680.6790000000001</v>
      </c>
    </row>
    <row r="504" spans="1:2" x14ac:dyDescent="0.25">
      <c r="A504" s="4">
        <v>22.01</v>
      </c>
      <c r="B504" s="1">
        <v>4683.3320000000003</v>
      </c>
    </row>
    <row r="505" spans="1:2" x14ac:dyDescent="0.25">
      <c r="A505" s="4">
        <v>22.02</v>
      </c>
      <c r="B505" s="1">
        <v>4685.9859999999999</v>
      </c>
    </row>
    <row r="506" spans="1:2" x14ac:dyDescent="0.25">
      <c r="A506" s="4">
        <v>22.03</v>
      </c>
      <c r="B506" s="1">
        <v>4688.6419999999998</v>
      </c>
    </row>
    <row r="507" spans="1:2" x14ac:dyDescent="0.25">
      <c r="A507" s="4">
        <v>22.04</v>
      </c>
      <c r="B507" s="1">
        <v>4691.2979999999998</v>
      </c>
    </row>
    <row r="508" spans="1:2" x14ac:dyDescent="0.25">
      <c r="A508" s="4">
        <v>22.05</v>
      </c>
      <c r="B508" s="1">
        <v>4693.9560000000001</v>
      </c>
    </row>
    <row r="509" spans="1:2" x14ac:dyDescent="0.25">
      <c r="A509" s="4">
        <v>22.06</v>
      </c>
      <c r="B509" s="1">
        <v>4696.6139999999996</v>
      </c>
    </row>
    <row r="510" spans="1:2" x14ac:dyDescent="0.25">
      <c r="A510" s="4">
        <v>22.07</v>
      </c>
      <c r="B510" s="1">
        <v>4699.2740000000003</v>
      </c>
    </row>
    <row r="511" spans="1:2" x14ac:dyDescent="0.25">
      <c r="A511" s="4">
        <v>22.08</v>
      </c>
      <c r="B511" s="1">
        <v>4701.9350000000004</v>
      </c>
    </row>
    <row r="512" spans="1:2" x14ac:dyDescent="0.25">
      <c r="A512" s="4">
        <v>22.09</v>
      </c>
      <c r="B512" s="1">
        <v>4704.598</v>
      </c>
    </row>
    <row r="513" spans="1:2" x14ac:dyDescent="0.25">
      <c r="A513" s="4">
        <v>22.1</v>
      </c>
      <c r="B513" s="1">
        <v>4707.2610000000004</v>
      </c>
    </row>
    <row r="514" spans="1:2" x14ac:dyDescent="0.25">
      <c r="A514" s="4">
        <v>22.11</v>
      </c>
      <c r="B514" s="1">
        <v>4709.9260000000004</v>
      </c>
    </row>
    <row r="515" spans="1:2" x14ac:dyDescent="0.25">
      <c r="A515" s="4">
        <v>22.12</v>
      </c>
      <c r="B515" s="1">
        <v>4712.5919999999996</v>
      </c>
    </row>
    <row r="516" spans="1:2" x14ac:dyDescent="0.25">
      <c r="A516" s="4">
        <v>22.13</v>
      </c>
      <c r="B516" s="1">
        <v>4715.259</v>
      </c>
    </row>
    <row r="517" spans="1:2" x14ac:dyDescent="0.25">
      <c r="A517" s="4">
        <v>22.14</v>
      </c>
      <c r="B517" s="1">
        <v>4717.9269999999997</v>
      </c>
    </row>
    <row r="518" spans="1:2" x14ac:dyDescent="0.25">
      <c r="A518" s="4">
        <v>22.15</v>
      </c>
      <c r="B518" s="1">
        <v>4720.5959999999995</v>
      </c>
    </row>
    <row r="519" spans="1:2" x14ac:dyDescent="0.25">
      <c r="A519" s="4">
        <v>22.16</v>
      </c>
      <c r="B519" s="1">
        <v>4723.2669999999998</v>
      </c>
    </row>
    <row r="520" spans="1:2" x14ac:dyDescent="0.25">
      <c r="A520" s="4">
        <v>22.17</v>
      </c>
      <c r="B520" s="1">
        <v>4725.9380000000001</v>
      </c>
    </row>
    <row r="521" spans="1:2" x14ac:dyDescent="0.25">
      <c r="A521" s="4">
        <v>22.18</v>
      </c>
      <c r="B521" s="1">
        <v>4728.6109999999999</v>
      </c>
    </row>
    <row r="522" spans="1:2" x14ac:dyDescent="0.25">
      <c r="A522" s="4">
        <v>22.19</v>
      </c>
      <c r="B522" s="1">
        <v>4731.2849999999999</v>
      </c>
    </row>
    <row r="523" spans="1:2" x14ac:dyDescent="0.25">
      <c r="A523" s="4">
        <v>22.2</v>
      </c>
      <c r="B523" s="1">
        <v>4733.96</v>
      </c>
    </row>
    <row r="524" spans="1:2" x14ac:dyDescent="0.25">
      <c r="A524" s="4">
        <v>22.21</v>
      </c>
      <c r="B524" s="1">
        <v>4736.6369999999997</v>
      </c>
    </row>
    <row r="525" spans="1:2" x14ac:dyDescent="0.25">
      <c r="A525" s="4">
        <v>22.22</v>
      </c>
      <c r="B525" s="1">
        <v>4739.3140000000003</v>
      </c>
    </row>
    <row r="526" spans="1:2" x14ac:dyDescent="0.25">
      <c r="A526" s="4">
        <v>22.23</v>
      </c>
      <c r="B526" s="1">
        <v>4741.9930000000004</v>
      </c>
    </row>
    <row r="527" spans="1:2" x14ac:dyDescent="0.25">
      <c r="A527" s="4">
        <v>22.24</v>
      </c>
      <c r="B527" s="1">
        <v>4744.6729999999998</v>
      </c>
    </row>
    <row r="528" spans="1:2" x14ac:dyDescent="0.25">
      <c r="A528" s="4">
        <v>22.25</v>
      </c>
      <c r="B528" s="1">
        <v>4747.3540000000003</v>
      </c>
    </row>
    <row r="529" spans="1:2" x14ac:dyDescent="0.25">
      <c r="A529" s="4">
        <v>22.26</v>
      </c>
      <c r="B529" s="1">
        <v>4750.0360000000001</v>
      </c>
    </row>
    <row r="530" spans="1:2" x14ac:dyDescent="0.25">
      <c r="A530" s="4">
        <v>22.27</v>
      </c>
      <c r="B530" s="1">
        <v>4752.72</v>
      </c>
    </row>
    <row r="531" spans="1:2" x14ac:dyDescent="0.25">
      <c r="A531" s="4">
        <v>22.28</v>
      </c>
      <c r="B531" s="1">
        <v>4755.4040000000005</v>
      </c>
    </row>
    <row r="532" spans="1:2" x14ac:dyDescent="0.25">
      <c r="A532" s="4">
        <v>22.29</v>
      </c>
      <c r="B532" s="1">
        <v>4758.09</v>
      </c>
    </row>
    <row r="533" spans="1:2" x14ac:dyDescent="0.25">
      <c r="A533" s="4">
        <v>22.3</v>
      </c>
      <c r="B533" s="1">
        <v>4760.777</v>
      </c>
    </row>
    <row r="534" spans="1:2" x14ac:dyDescent="0.25">
      <c r="A534" s="4">
        <v>22.31</v>
      </c>
      <c r="B534" s="1">
        <v>4763.4650000000001</v>
      </c>
    </row>
    <row r="535" spans="1:2" x14ac:dyDescent="0.25">
      <c r="A535" s="4">
        <v>22.32</v>
      </c>
      <c r="B535" s="1">
        <v>4766.1549999999997</v>
      </c>
    </row>
    <row r="536" spans="1:2" x14ac:dyDescent="0.25">
      <c r="A536" s="4">
        <v>22.33</v>
      </c>
      <c r="B536" s="1">
        <v>4768.8450000000003</v>
      </c>
    </row>
    <row r="537" spans="1:2" x14ac:dyDescent="0.25">
      <c r="A537" s="4">
        <v>22.34</v>
      </c>
      <c r="B537" s="1">
        <v>4771.5370000000003</v>
      </c>
    </row>
    <row r="538" spans="1:2" x14ac:dyDescent="0.25">
      <c r="A538" s="4">
        <v>22.35</v>
      </c>
      <c r="B538" s="1">
        <v>4774.2299999999996</v>
      </c>
    </row>
    <row r="539" spans="1:2" x14ac:dyDescent="0.25">
      <c r="A539" s="4">
        <v>22.36</v>
      </c>
      <c r="B539" s="1">
        <v>4776.924</v>
      </c>
    </row>
    <row r="540" spans="1:2" x14ac:dyDescent="0.25">
      <c r="A540" s="4">
        <v>22.37</v>
      </c>
      <c r="B540" s="1">
        <v>4779.6189999999997</v>
      </c>
    </row>
    <row r="541" spans="1:2" x14ac:dyDescent="0.25">
      <c r="A541" s="4">
        <v>22.38</v>
      </c>
      <c r="B541" s="1">
        <v>4782.3149999999996</v>
      </c>
    </row>
    <row r="542" spans="1:2" x14ac:dyDescent="0.25">
      <c r="A542" s="4">
        <v>22.39</v>
      </c>
      <c r="B542" s="1">
        <v>4785.0129999999999</v>
      </c>
    </row>
    <row r="543" spans="1:2" x14ac:dyDescent="0.25">
      <c r="A543" s="4">
        <v>22.4</v>
      </c>
      <c r="B543" s="1">
        <v>4787.7110000000002</v>
      </c>
    </row>
    <row r="544" spans="1:2" x14ac:dyDescent="0.25">
      <c r="A544" s="4">
        <v>22.41</v>
      </c>
      <c r="B544" s="1">
        <v>4790.4110000000001</v>
      </c>
    </row>
    <row r="545" spans="1:2" x14ac:dyDescent="0.25">
      <c r="A545" s="4">
        <v>22.42</v>
      </c>
      <c r="B545" s="1">
        <v>4793.1120000000001</v>
      </c>
    </row>
    <row r="546" spans="1:2" x14ac:dyDescent="0.25">
      <c r="A546" s="4">
        <v>22.43</v>
      </c>
      <c r="B546" s="1">
        <v>4795.8140000000003</v>
      </c>
    </row>
    <row r="547" spans="1:2" x14ac:dyDescent="0.25">
      <c r="A547" s="4">
        <v>22.44</v>
      </c>
      <c r="B547" s="1">
        <v>4798.518</v>
      </c>
    </row>
    <row r="548" spans="1:2" x14ac:dyDescent="0.25">
      <c r="A548" s="4">
        <v>22.45</v>
      </c>
      <c r="B548" s="1">
        <v>4801.2219999999998</v>
      </c>
    </row>
    <row r="549" spans="1:2" x14ac:dyDescent="0.25">
      <c r="A549" s="4">
        <v>22.46</v>
      </c>
      <c r="B549" s="1">
        <v>4803.9279999999999</v>
      </c>
    </row>
    <row r="550" spans="1:2" x14ac:dyDescent="0.25">
      <c r="A550" s="4">
        <v>22.47</v>
      </c>
      <c r="B550" s="1">
        <v>4806.6350000000002</v>
      </c>
    </row>
    <row r="551" spans="1:2" x14ac:dyDescent="0.25">
      <c r="A551" s="4">
        <v>22.48</v>
      </c>
      <c r="B551" s="1">
        <v>4809.3429999999998</v>
      </c>
    </row>
    <row r="552" spans="1:2" x14ac:dyDescent="0.25">
      <c r="A552" s="4">
        <v>22.49</v>
      </c>
      <c r="B552" s="1">
        <v>4812.0529999999999</v>
      </c>
    </row>
    <row r="553" spans="1:2" x14ac:dyDescent="0.25">
      <c r="A553" s="4">
        <v>22.5</v>
      </c>
      <c r="B553" s="1">
        <v>4814.7629999999999</v>
      </c>
    </row>
    <row r="554" spans="1:2" x14ac:dyDescent="0.25">
      <c r="A554" s="4">
        <v>22.51</v>
      </c>
      <c r="B554" s="1">
        <v>4817.4750000000004</v>
      </c>
    </row>
    <row r="555" spans="1:2" x14ac:dyDescent="0.25">
      <c r="A555" s="4">
        <v>22.52</v>
      </c>
      <c r="B555" s="1">
        <v>4820.1869999999999</v>
      </c>
    </row>
    <row r="556" spans="1:2" x14ac:dyDescent="0.25">
      <c r="A556" s="4">
        <v>22.53</v>
      </c>
      <c r="B556" s="1">
        <v>4822.9009999999998</v>
      </c>
    </row>
    <row r="557" spans="1:2" x14ac:dyDescent="0.25">
      <c r="A557" s="4">
        <v>22.54</v>
      </c>
      <c r="B557" s="1">
        <v>4825.6170000000002</v>
      </c>
    </row>
    <row r="558" spans="1:2" x14ac:dyDescent="0.25">
      <c r="A558" s="4">
        <v>22.55</v>
      </c>
      <c r="B558" s="1">
        <v>4828.3329999999996</v>
      </c>
    </row>
    <row r="559" spans="1:2" x14ac:dyDescent="0.25">
      <c r="A559" s="4">
        <v>22.56</v>
      </c>
      <c r="B559" s="1">
        <v>4831.05</v>
      </c>
    </row>
    <row r="560" spans="1:2" x14ac:dyDescent="0.25">
      <c r="A560" s="4">
        <v>22.57</v>
      </c>
      <c r="B560" s="1">
        <v>4833.7690000000002</v>
      </c>
    </row>
    <row r="561" spans="1:2" x14ac:dyDescent="0.25">
      <c r="A561" s="4">
        <v>22.58</v>
      </c>
      <c r="B561" s="1">
        <v>4836.4889999999996</v>
      </c>
    </row>
    <row r="562" spans="1:2" x14ac:dyDescent="0.25">
      <c r="A562" s="4">
        <v>22.59</v>
      </c>
      <c r="B562" s="1">
        <v>4839.21</v>
      </c>
    </row>
    <row r="563" spans="1:2" x14ac:dyDescent="0.25">
      <c r="A563" s="4">
        <v>22.6</v>
      </c>
      <c r="B563" s="1">
        <v>4841.9319999999998</v>
      </c>
    </row>
    <row r="564" spans="1:2" x14ac:dyDescent="0.25">
      <c r="A564" s="4">
        <v>22.61</v>
      </c>
      <c r="B564" s="1">
        <v>4844.6549999999997</v>
      </c>
    </row>
    <row r="565" spans="1:2" x14ac:dyDescent="0.25">
      <c r="A565" s="4">
        <v>22.62</v>
      </c>
      <c r="B565" s="1">
        <v>4847.38</v>
      </c>
    </row>
    <row r="566" spans="1:2" x14ac:dyDescent="0.25">
      <c r="A566" s="4">
        <v>22.63</v>
      </c>
      <c r="B566" s="1">
        <v>4850.1059999999998</v>
      </c>
    </row>
    <row r="567" spans="1:2" x14ac:dyDescent="0.25">
      <c r="A567" s="4">
        <v>22.64</v>
      </c>
      <c r="B567" s="1">
        <v>4852.8329999999996</v>
      </c>
    </row>
    <row r="568" spans="1:2" x14ac:dyDescent="0.25">
      <c r="A568" s="4">
        <v>22.65</v>
      </c>
      <c r="B568" s="1">
        <v>4855.5609999999997</v>
      </c>
    </row>
    <row r="569" spans="1:2" x14ac:dyDescent="0.25">
      <c r="A569" s="4">
        <v>22.66</v>
      </c>
      <c r="B569" s="1">
        <v>4858.29</v>
      </c>
    </row>
    <row r="570" spans="1:2" x14ac:dyDescent="0.25">
      <c r="A570" s="4">
        <v>22.67</v>
      </c>
      <c r="B570" s="1">
        <v>4861.0200000000004</v>
      </c>
    </row>
    <row r="571" spans="1:2" x14ac:dyDescent="0.25">
      <c r="A571" s="4">
        <v>22.68</v>
      </c>
      <c r="B571" s="1">
        <v>4863.7520000000004</v>
      </c>
    </row>
    <row r="572" spans="1:2" x14ac:dyDescent="0.25">
      <c r="A572" s="4">
        <v>22.69</v>
      </c>
      <c r="B572" s="1">
        <v>4866.4849999999997</v>
      </c>
    </row>
    <row r="573" spans="1:2" x14ac:dyDescent="0.25">
      <c r="A573" s="4">
        <v>22.7</v>
      </c>
      <c r="B573" s="1">
        <v>4869.2190000000001</v>
      </c>
    </row>
    <row r="574" spans="1:2" x14ac:dyDescent="0.25">
      <c r="A574" s="4">
        <v>22.71</v>
      </c>
      <c r="B574" s="1">
        <v>4871.9539999999997</v>
      </c>
    </row>
    <row r="575" spans="1:2" x14ac:dyDescent="0.25">
      <c r="A575" s="4">
        <v>22.72</v>
      </c>
      <c r="B575" s="1">
        <v>4874.6899999999996</v>
      </c>
    </row>
    <row r="576" spans="1:2" x14ac:dyDescent="0.25">
      <c r="A576" s="4">
        <v>22.73</v>
      </c>
      <c r="B576" s="1">
        <v>4877.4269999999997</v>
      </c>
    </row>
    <row r="577" spans="1:2" x14ac:dyDescent="0.25">
      <c r="A577" s="4">
        <v>22.74</v>
      </c>
      <c r="B577" s="1">
        <v>4880.1660000000002</v>
      </c>
    </row>
    <row r="578" spans="1:2" x14ac:dyDescent="0.25">
      <c r="A578" s="4">
        <v>22.75</v>
      </c>
      <c r="B578" s="1">
        <v>4882.9059999999999</v>
      </c>
    </row>
    <row r="579" spans="1:2" x14ac:dyDescent="0.25">
      <c r="A579" s="4">
        <v>22.76</v>
      </c>
      <c r="B579" s="1">
        <v>4885.6469999999999</v>
      </c>
    </row>
    <row r="580" spans="1:2" x14ac:dyDescent="0.25">
      <c r="A580" s="4">
        <v>22.77</v>
      </c>
      <c r="B580" s="1">
        <v>4888.3890000000001</v>
      </c>
    </row>
    <row r="581" spans="1:2" x14ac:dyDescent="0.25">
      <c r="A581" s="4">
        <v>22.78</v>
      </c>
      <c r="B581" s="1">
        <v>4891.1319999999996</v>
      </c>
    </row>
    <row r="582" spans="1:2" x14ac:dyDescent="0.25">
      <c r="A582" s="4">
        <v>22.79</v>
      </c>
      <c r="B582" s="1">
        <v>4893.8770000000004</v>
      </c>
    </row>
    <row r="583" spans="1:2" x14ac:dyDescent="0.25">
      <c r="A583" s="4">
        <v>22.8</v>
      </c>
      <c r="B583" s="1">
        <v>4896.6229999999996</v>
      </c>
    </row>
    <row r="584" spans="1:2" x14ac:dyDescent="0.25">
      <c r="A584" s="4">
        <v>22.81</v>
      </c>
      <c r="B584" s="1">
        <v>4899.3689999999997</v>
      </c>
    </row>
    <row r="585" spans="1:2" x14ac:dyDescent="0.25">
      <c r="A585" s="4">
        <v>22.82</v>
      </c>
      <c r="B585" s="1">
        <v>4902.1180000000004</v>
      </c>
    </row>
    <row r="586" spans="1:2" x14ac:dyDescent="0.25">
      <c r="A586" s="4">
        <v>22.83</v>
      </c>
      <c r="B586" s="1">
        <v>4904.8670000000002</v>
      </c>
    </row>
    <row r="587" spans="1:2" x14ac:dyDescent="0.25">
      <c r="A587" s="4">
        <v>22.84</v>
      </c>
      <c r="B587" s="1">
        <v>4907.6170000000002</v>
      </c>
    </row>
    <row r="588" spans="1:2" x14ac:dyDescent="0.25">
      <c r="A588" s="4">
        <v>22.85</v>
      </c>
      <c r="B588" s="1">
        <v>4910.3689999999997</v>
      </c>
    </row>
    <row r="589" spans="1:2" x14ac:dyDescent="0.25">
      <c r="A589" s="4">
        <v>22.86</v>
      </c>
      <c r="B589" s="1">
        <v>4913.1210000000001</v>
      </c>
    </row>
    <row r="590" spans="1:2" x14ac:dyDescent="0.25">
      <c r="A590" s="4">
        <v>22.87</v>
      </c>
      <c r="B590" s="1">
        <v>4915.875</v>
      </c>
    </row>
    <row r="591" spans="1:2" x14ac:dyDescent="0.25">
      <c r="A591" s="4">
        <v>22.88</v>
      </c>
      <c r="B591" s="1">
        <v>4918.63</v>
      </c>
    </row>
    <row r="592" spans="1:2" x14ac:dyDescent="0.25">
      <c r="A592" s="4">
        <v>22.89</v>
      </c>
      <c r="B592" s="1">
        <v>4921.3869999999997</v>
      </c>
    </row>
    <row r="593" spans="1:2" x14ac:dyDescent="0.25">
      <c r="A593" s="4">
        <v>22.9</v>
      </c>
      <c r="B593" s="1">
        <v>4924.1440000000002</v>
      </c>
    </row>
    <row r="594" spans="1:2" x14ac:dyDescent="0.25">
      <c r="A594" s="4">
        <v>22.91</v>
      </c>
      <c r="B594" s="1">
        <v>4926.9030000000002</v>
      </c>
    </row>
    <row r="595" spans="1:2" x14ac:dyDescent="0.25">
      <c r="A595" s="4">
        <v>22.92</v>
      </c>
      <c r="B595" s="1">
        <v>4929.6620000000003</v>
      </c>
    </row>
    <row r="596" spans="1:2" x14ac:dyDescent="0.25">
      <c r="A596" s="4">
        <v>22.93</v>
      </c>
      <c r="B596" s="1">
        <v>4932.4229999999998</v>
      </c>
    </row>
    <row r="597" spans="1:2" x14ac:dyDescent="0.25">
      <c r="A597" s="4">
        <v>22.94</v>
      </c>
      <c r="B597" s="1">
        <v>4935.1859999999997</v>
      </c>
    </row>
    <row r="598" spans="1:2" x14ac:dyDescent="0.25">
      <c r="A598" s="4">
        <v>22.95</v>
      </c>
      <c r="B598" s="1">
        <v>4937.9489999999996</v>
      </c>
    </row>
    <row r="599" spans="1:2" x14ac:dyDescent="0.25">
      <c r="A599" s="4">
        <v>22.96</v>
      </c>
      <c r="B599" s="1">
        <v>4940.7129999999997</v>
      </c>
    </row>
    <row r="600" spans="1:2" x14ac:dyDescent="0.25">
      <c r="A600" s="4">
        <v>22.97</v>
      </c>
      <c r="B600" s="1">
        <v>4943.4790000000003</v>
      </c>
    </row>
    <row r="601" spans="1:2" x14ac:dyDescent="0.25">
      <c r="A601" s="4">
        <v>22.98</v>
      </c>
      <c r="B601" s="1">
        <v>4946.2460000000001</v>
      </c>
    </row>
    <row r="602" spans="1:2" x14ac:dyDescent="0.25">
      <c r="A602" s="4">
        <v>22.99</v>
      </c>
      <c r="B602" s="1">
        <v>4949.0140000000001</v>
      </c>
    </row>
    <row r="603" spans="1:2" x14ac:dyDescent="0.25">
      <c r="A603" s="4">
        <v>23</v>
      </c>
      <c r="B603" s="1">
        <v>4951.7830000000004</v>
      </c>
    </row>
    <row r="604" spans="1:2" x14ac:dyDescent="0.25">
      <c r="A604" s="4">
        <v>23.01</v>
      </c>
      <c r="B604" s="1">
        <v>4954.5529999999999</v>
      </c>
    </row>
    <row r="605" spans="1:2" x14ac:dyDescent="0.25">
      <c r="A605" s="4">
        <v>23.02</v>
      </c>
      <c r="B605" s="1">
        <v>4957.3249999999998</v>
      </c>
    </row>
    <row r="606" spans="1:2" x14ac:dyDescent="0.25">
      <c r="A606" s="4">
        <v>23.03</v>
      </c>
      <c r="B606" s="1">
        <v>4960.0990000000002</v>
      </c>
    </row>
    <row r="607" spans="1:2" x14ac:dyDescent="0.25">
      <c r="A607" s="4">
        <v>23.04</v>
      </c>
      <c r="B607" s="1">
        <v>4962.8739999999998</v>
      </c>
    </row>
    <row r="608" spans="1:2" x14ac:dyDescent="0.25">
      <c r="A608" s="4">
        <v>23.05</v>
      </c>
      <c r="B608" s="1">
        <v>4965.6499999999996</v>
      </c>
    </row>
    <row r="609" spans="1:2" x14ac:dyDescent="0.25">
      <c r="A609" s="4">
        <v>23.06</v>
      </c>
      <c r="B609" s="1">
        <v>4968.4279999999999</v>
      </c>
    </row>
    <row r="610" spans="1:2" x14ac:dyDescent="0.25">
      <c r="A610" s="4">
        <v>23.07</v>
      </c>
      <c r="B610" s="1">
        <v>4971.2079999999996</v>
      </c>
    </row>
    <row r="611" spans="1:2" x14ac:dyDescent="0.25">
      <c r="A611" s="4">
        <v>23.08</v>
      </c>
      <c r="B611" s="1">
        <v>4973.9889999999996</v>
      </c>
    </row>
    <row r="612" spans="1:2" x14ac:dyDescent="0.25">
      <c r="A612" s="4">
        <v>23.09</v>
      </c>
      <c r="B612" s="1">
        <v>4976.7709999999997</v>
      </c>
    </row>
    <row r="613" spans="1:2" x14ac:dyDescent="0.25">
      <c r="A613" s="4">
        <v>23.1</v>
      </c>
      <c r="B613" s="1">
        <v>4979.5550000000003</v>
      </c>
    </row>
    <row r="614" spans="1:2" x14ac:dyDescent="0.25">
      <c r="A614" s="4">
        <v>23.11</v>
      </c>
      <c r="B614" s="1">
        <v>4982.3410000000003</v>
      </c>
    </row>
    <row r="615" spans="1:2" x14ac:dyDescent="0.25">
      <c r="A615" s="4">
        <v>23.12</v>
      </c>
      <c r="B615" s="1">
        <v>4985.1279999999997</v>
      </c>
    </row>
    <row r="616" spans="1:2" x14ac:dyDescent="0.25">
      <c r="A616" s="4">
        <v>23.13</v>
      </c>
      <c r="B616" s="1">
        <v>4987.9160000000002</v>
      </c>
    </row>
    <row r="617" spans="1:2" x14ac:dyDescent="0.25">
      <c r="A617" s="4">
        <v>23.14</v>
      </c>
      <c r="B617" s="1">
        <v>4990.7060000000001</v>
      </c>
    </row>
    <row r="618" spans="1:2" x14ac:dyDescent="0.25">
      <c r="A618" s="4">
        <v>23.15</v>
      </c>
      <c r="B618" s="1">
        <v>4993.4979999999996</v>
      </c>
    </row>
    <row r="619" spans="1:2" x14ac:dyDescent="0.25">
      <c r="A619" s="4">
        <v>23.16</v>
      </c>
      <c r="B619" s="1">
        <v>4996.2910000000002</v>
      </c>
    </row>
    <row r="620" spans="1:2" x14ac:dyDescent="0.25">
      <c r="A620" s="4">
        <v>23.17</v>
      </c>
      <c r="B620" s="1">
        <v>4999.0860000000002</v>
      </c>
    </row>
    <row r="621" spans="1:2" x14ac:dyDescent="0.25">
      <c r="A621" s="4">
        <v>23.18</v>
      </c>
      <c r="B621" s="1">
        <v>5001.8819999999996</v>
      </c>
    </row>
    <row r="622" spans="1:2" x14ac:dyDescent="0.25">
      <c r="A622" s="4">
        <v>23.19</v>
      </c>
      <c r="B622" s="1">
        <v>5004.6790000000001</v>
      </c>
    </row>
    <row r="623" spans="1:2" x14ac:dyDescent="0.25">
      <c r="A623" s="4">
        <v>23.2</v>
      </c>
      <c r="B623" s="1">
        <v>5007.4780000000001</v>
      </c>
    </row>
    <row r="624" spans="1:2" x14ac:dyDescent="0.25">
      <c r="A624" s="4">
        <v>23.21</v>
      </c>
      <c r="B624" s="1">
        <v>5010.2790000000005</v>
      </c>
    </row>
    <row r="625" spans="1:2" x14ac:dyDescent="0.25">
      <c r="A625" s="4">
        <v>23.22</v>
      </c>
      <c r="B625" s="1">
        <v>5013.0820000000003</v>
      </c>
    </row>
    <row r="626" spans="1:2" x14ac:dyDescent="0.25">
      <c r="A626" s="4">
        <v>23.23</v>
      </c>
      <c r="B626" s="1">
        <v>5015.8869999999997</v>
      </c>
    </row>
    <row r="627" spans="1:2" x14ac:dyDescent="0.25">
      <c r="A627" s="4">
        <v>23.24</v>
      </c>
      <c r="B627" s="1">
        <v>5018.6940000000004</v>
      </c>
    </row>
    <row r="628" spans="1:2" x14ac:dyDescent="0.25">
      <c r="A628" s="4">
        <v>23.25</v>
      </c>
      <c r="B628" s="1">
        <v>5021.5029999999997</v>
      </c>
    </row>
    <row r="629" spans="1:2" x14ac:dyDescent="0.25">
      <c r="A629" s="4">
        <v>23.26</v>
      </c>
      <c r="B629" s="1">
        <v>5024.3130000000001</v>
      </c>
    </row>
    <row r="630" spans="1:2" x14ac:dyDescent="0.25">
      <c r="A630" s="4">
        <v>23.27</v>
      </c>
      <c r="B630" s="1">
        <v>5027.1260000000002</v>
      </c>
    </row>
    <row r="631" spans="1:2" x14ac:dyDescent="0.25">
      <c r="A631" s="4">
        <v>23.28</v>
      </c>
      <c r="B631" s="1">
        <v>5029.9409999999998</v>
      </c>
    </row>
    <row r="632" spans="1:2" x14ac:dyDescent="0.25">
      <c r="A632" s="4">
        <v>23.29</v>
      </c>
      <c r="B632" s="1">
        <v>5032.7579999999998</v>
      </c>
    </row>
    <row r="633" spans="1:2" x14ac:dyDescent="0.25">
      <c r="A633" s="4">
        <v>23.3</v>
      </c>
      <c r="B633" s="1">
        <v>5035.5770000000002</v>
      </c>
    </row>
    <row r="634" spans="1:2" x14ac:dyDescent="0.25">
      <c r="A634" s="4">
        <v>23.31</v>
      </c>
      <c r="B634" s="1">
        <v>5038.3980000000001</v>
      </c>
    </row>
    <row r="635" spans="1:2" x14ac:dyDescent="0.25">
      <c r="A635" s="4">
        <v>23.32</v>
      </c>
      <c r="B635" s="1">
        <v>5041.22</v>
      </c>
    </row>
    <row r="636" spans="1:2" x14ac:dyDescent="0.25">
      <c r="A636" s="4">
        <v>23.33</v>
      </c>
      <c r="B636" s="1">
        <v>5044.0450000000001</v>
      </c>
    </row>
    <row r="637" spans="1:2" x14ac:dyDescent="0.25">
      <c r="A637" s="4">
        <v>23.34</v>
      </c>
      <c r="B637" s="1">
        <v>5046.8720000000003</v>
      </c>
    </row>
    <row r="638" spans="1:2" x14ac:dyDescent="0.25">
      <c r="A638" s="4">
        <v>23.35</v>
      </c>
      <c r="B638" s="1">
        <v>5049.701</v>
      </c>
    </row>
    <row r="639" spans="1:2" x14ac:dyDescent="0.25">
      <c r="A639" s="4">
        <v>23.36</v>
      </c>
      <c r="B639" s="1">
        <v>5052.5320000000002</v>
      </c>
    </row>
    <row r="640" spans="1:2" x14ac:dyDescent="0.25">
      <c r="A640" s="4">
        <v>23.37</v>
      </c>
      <c r="B640" s="1">
        <v>5055.3649999999998</v>
      </c>
    </row>
    <row r="641" spans="1:2" x14ac:dyDescent="0.25">
      <c r="A641" s="4">
        <v>23.38</v>
      </c>
      <c r="B641" s="1">
        <v>5058.2</v>
      </c>
    </row>
    <row r="642" spans="1:2" x14ac:dyDescent="0.25">
      <c r="A642" s="4">
        <v>23.39</v>
      </c>
      <c r="B642" s="1">
        <v>5061.0360000000001</v>
      </c>
    </row>
    <row r="643" spans="1:2" x14ac:dyDescent="0.25">
      <c r="A643" s="4">
        <v>23.4</v>
      </c>
      <c r="B643" s="1">
        <v>5063.875</v>
      </c>
    </row>
    <row r="644" spans="1:2" x14ac:dyDescent="0.25">
      <c r="A644" s="4">
        <v>23.41</v>
      </c>
      <c r="B644" s="1">
        <v>5066.7160000000003</v>
      </c>
    </row>
    <row r="645" spans="1:2" x14ac:dyDescent="0.25">
      <c r="A645" s="4">
        <v>23.42</v>
      </c>
      <c r="B645" s="1">
        <v>5069.5590000000002</v>
      </c>
    </row>
    <row r="646" spans="1:2" x14ac:dyDescent="0.25">
      <c r="A646" s="4">
        <v>23.43</v>
      </c>
      <c r="B646" s="1">
        <v>5072.4040000000005</v>
      </c>
    </row>
    <row r="647" spans="1:2" x14ac:dyDescent="0.25">
      <c r="A647" s="4">
        <v>23.44</v>
      </c>
      <c r="B647" s="1">
        <v>5075.2510000000002</v>
      </c>
    </row>
    <row r="648" spans="1:2" x14ac:dyDescent="0.25">
      <c r="A648" s="4">
        <v>23.45</v>
      </c>
      <c r="B648" s="1">
        <v>5078.1000000000004</v>
      </c>
    </row>
    <row r="649" spans="1:2" x14ac:dyDescent="0.25">
      <c r="A649" s="4">
        <v>23.46</v>
      </c>
      <c r="B649" s="1">
        <v>5080.951</v>
      </c>
    </row>
    <row r="650" spans="1:2" x14ac:dyDescent="0.25">
      <c r="A650" s="4">
        <v>23.47</v>
      </c>
      <c r="B650" s="1">
        <v>5083.8029999999999</v>
      </c>
    </row>
    <row r="651" spans="1:2" x14ac:dyDescent="0.25">
      <c r="A651" s="4">
        <v>23.48</v>
      </c>
      <c r="B651" s="1">
        <v>5086.6580000000004</v>
      </c>
    </row>
    <row r="652" spans="1:2" x14ac:dyDescent="0.25">
      <c r="A652" s="4">
        <v>23.49</v>
      </c>
      <c r="B652" s="1">
        <v>5089.5150000000003</v>
      </c>
    </row>
    <row r="653" spans="1:2" x14ac:dyDescent="0.25">
      <c r="A653" s="4">
        <v>23.5</v>
      </c>
      <c r="B653" s="1">
        <v>5092.3739999999998</v>
      </c>
    </row>
    <row r="654" spans="1:2" x14ac:dyDescent="0.25">
      <c r="A654" s="4">
        <v>23.51</v>
      </c>
      <c r="B654" s="1">
        <v>5095.2349999999997</v>
      </c>
    </row>
    <row r="655" spans="1:2" x14ac:dyDescent="0.25">
      <c r="A655" s="4">
        <v>23.52</v>
      </c>
      <c r="B655" s="1">
        <v>5098.098</v>
      </c>
    </row>
    <row r="656" spans="1:2" x14ac:dyDescent="0.25">
      <c r="A656" s="4">
        <v>23.53</v>
      </c>
      <c r="B656" s="1">
        <v>5100.9629999999997</v>
      </c>
    </row>
    <row r="657" spans="1:2" x14ac:dyDescent="0.25">
      <c r="A657" s="4">
        <v>23.54</v>
      </c>
      <c r="B657" s="1">
        <v>5103.83</v>
      </c>
    </row>
    <row r="658" spans="1:2" x14ac:dyDescent="0.25">
      <c r="A658" s="4">
        <v>23.55</v>
      </c>
      <c r="B658" s="1">
        <v>5106.6989999999996</v>
      </c>
    </row>
    <row r="659" spans="1:2" x14ac:dyDescent="0.25">
      <c r="A659" s="4">
        <v>23.56</v>
      </c>
      <c r="B659" s="1">
        <v>5109.5690000000004</v>
      </c>
    </row>
    <row r="660" spans="1:2" x14ac:dyDescent="0.25">
      <c r="A660" s="4">
        <v>23.57</v>
      </c>
      <c r="B660" s="1">
        <v>5112.442</v>
      </c>
    </row>
    <row r="661" spans="1:2" x14ac:dyDescent="0.25">
      <c r="A661" s="4">
        <v>23.58</v>
      </c>
      <c r="B661" s="1">
        <v>5115.317</v>
      </c>
    </row>
    <row r="662" spans="1:2" x14ac:dyDescent="0.25">
      <c r="A662" s="4">
        <v>23.59</v>
      </c>
      <c r="B662" s="1">
        <v>5118.1940000000004</v>
      </c>
    </row>
    <row r="663" spans="1:2" x14ac:dyDescent="0.25">
      <c r="A663" s="4">
        <v>23.6</v>
      </c>
      <c r="B663" s="1">
        <v>5121.0730000000003</v>
      </c>
    </row>
    <row r="664" spans="1:2" x14ac:dyDescent="0.25">
      <c r="A664" s="4">
        <v>23.61</v>
      </c>
      <c r="B664" s="1">
        <v>5123.9539999999997</v>
      </c>
    </row>
    <row r="665" spans="1:2" x14ac:dyDescent="0.25">
      <c r="A665" s="4">
        <v>23.62</v>
      </c>
      <c r="B665" s="1">
        <v>5126.8370000000004</v>
      </c>
    </row>
    <row r="666" spans="1:2" x14ac:dyDescent="0.25">
      <c r="A666" s="4">
        <v>23.63</v>
      </c>
      <c r="B666" s="1">
        <v>5129.7219999999998</v>
      </c>
    </row>
    <row r="667" spans="1:2" x14ac:dyDescent="0.25">
      <c r="A667" s="4">
        <v>23.64</v>
      </c>
      <c r="B667" s="1">
        <v>5132.6090000000004</v>
      </c>
    </row>
    <row r="668" spans="1:2" x14ac:dyDescent="0.25">
      <c r="A668" s="4">
        <v>23.65</v>
      </c>
      <c r="B668" s="1">
        <v>5135.4979999999996</v>
      </c>
    </row>
    <row r="669" spans="1:2" x14ac:dyDescent="0.25">
      <c r="A669" s="4">
        <v>23.66</v>
      </c>
      <c r="B669" s="1">
        <v>5138.3879999999999</v>
      </c>
    </row>
    <row r="670" spans="1:2" x14ac:dyDescent="0.25">
      <c r="A670" s="4">
        <v>23.67</v>
      </c>
      <c r="B670" s="1">
        <v>5141.2809999999999</v>
      </c>
    </row>
    <row r="671" spans="1:2" x14ac:dyDescent="0.25">
      <c r="A671" s="4">
        <v>23.68</v>
      </c>
      <c r="B671" s="1">
        <v>5144.1760000000004</v>
      </c>
    </row>
    <row r="672" spans="1:2" x14ac:dyDescent="0.25">
      <c r="A672" s="4">
        <v>23.69</v>
      </c>
      <c r="B672" s="1">
        <v>5147.0730000000003</v>
      </c>
    </row>
    <row r="673" spans="1:2" x14ac:dyDescent="0.25">
      <c r="A673" s="4">
        <v>23.7</v>
      </c>
      <c r="B673" s="1">
        <v>5149.9719999999998</v>
      </c>
    </row>
    <row r="674" spans="1:2" x14ac:dyDescent="0.25">
      <c r="A674" s="4">
        <v>23.71</v>
      </c>
      <c r="B674" s="1">
        <v>5152.8729999999996</v>
      </c>
    </row>
    <row r="675" spans="1:2" x14ac:dyDescent="0.25">
      <c r="A675" s="4">
        <v>23.72</v>
      </c>
      <c r="B675" s="1">
        <v>5155.7759999999998</v>
      </c>
    </row>
    <row r="676" spans="1:2" x14ac:dyDescent="0.25">
      <c r="A676" s="4">
        <v>23.73</v>
      </c>
      <c r="B676" s="1">
        <v>5158.6809999999996</v>
      </c>
    </row>
    <row r="677" spans="1:2" x14ac:dyDescent="0.25">
      <c r="A677" s="4">
        <v>23.74</v>
      </c>
      <c r="B677" s="1">
        <v>5161.5879999999997</v>
      </c>
    </row>
    <row r="678" spans="1:2" x14ac:dyDescent="0.25">
      <c r="A678" s="4">
        <v>23.75</v>
      </c>
      <c r="B678" s="1">
        <v>5164.4970000000003</v>
      </c>
    </row>
    <row r="679" spans="1:2" x14ac:dyDescent="0.25">
      <c r="A679" s="4">
        <v>23.76</v>
      </c>
      <c r="B679" s="1">
        <v>5167.4080000000004</v>
      </c>
    </row>
    <row r="680" spans="1:2" x14ac:dyDescent="0.25">
      <c r="A680" s="4">
        <v>23.77</v>
      </c>
      <c r="B680" s="1">
        <v>5170.3209999999999</v>
      </c>
    </row>
    <row r="681" spans="1:2" x14ac:dyDescent="0.25">
      <c r="A681" s="4">
        <v>23.78</v>
      </c>
      <c r="B681" s="1">
        <v>5173.2349999999997</v>
      </c>
    </row>
    <row r="682" spans="1:2" x14ac:dyDescent="0.25">
      <c r="A682" s="4">
        <v>23.79</v>
      </c>
      <c r="B682" s="1">
        <v>5176.152</v>
      </c>
    </row>
    <row r="683" spans="1:2" x14ac:dyDescent="0.25">
      <c r="A683" s="4">
        <v>23.8</v>
      </c>
      <c r="B683" s="1">
        <v>5179.0709999999999</v>
      </c>
    </row>
    <row r="684" spans="1:2" x14ac:dyDescent="0.25">
      <c r="A684" s="4">
        <v>23.81</v>
      </c>
      <c r="B684" s="1">
        <v>5181.9920000000002</v>
      </c>
    </row>
    <row r="685" spans="1:2" x14ac:dyDescent="0.25">
      <c r="A685" s="4">
        <v>23.82</v>
      </c>
      <c r="B685" s="1">
        <v>5184.915</v>
      </c>
    </row>
    <row r="686" spans="1:2" x14ac:dyDescent="0.25">
      <c r="A686" s="4">
        <v>23.83</v>
      </c>
      <c r="B686" s="1">
        <v>5187.84</v>
      </c>
    </row>
    <row r="687" spans="1:2" x14ac:dyDescent="0.25">
      <c r="A687" s="4">
        <v>23.84</v>
      </c>
      <c r="B687" s="1">
        <v>5190.7669999999998</v>
      </c>
    </row>
    <row r="688" spans="1:2" x14ac:dyDescent="0.25">
      <c r="A688" s="4">
        <v>23.85</v>
      </c>
      <c r="B688" s="1">
        <v>5193.6959999999999</v>
      </c>
    </row>
    <row r="689" spans="1:2" x14ac:dyDescent="0.25">
      <c r="A689" s="4">
        <v>23.86</v>
      </c>
      <c r="B689" s="1">
        <v>5196.6270000000004</v>
      </c>
    </row>
    <row r="690" spans="1:2" x14ac:dyDescent="0.25">
      <c r="A690" s="4">
        <v>23.87</v>
      </c>
      <c r="B690" s="1">
        <v>5199.5600000000004</v>
      </c>
    </row>
    <row r="691" spans="1:2" x14ac:dyDescent="0.25">
      <c r="A691" s="4">
        <v>23.88</v>
      </c>
      <c r="B691" s="1">
        <v>5202.4949999999999</v>
      </c>
    </row>
    <row r="692" spans="1:2" x14ac:dyDescent="0.25">
      <c r="A692" s="4">
        <v>23.89</v>
      </c>
      <c r="B692" s="1">
        <v>5205.4319999999998</v>
      </c>
    </row>
    <row r="693" spans="1:2" x14ac:dyDescent="0.25">
      <c r="A693" s="4">
        <v>23.9</v>
      </c>
      <c r="B693" s="1">
        <v>5208.3710000000001</v>
      </c>
    </row>
    <row r="694" spans="1:2" x14ac:dyDescent="0.25">
      <c r="A694" s="4">
        <v>23.91</v>
      </c>
      <c r="B694" s="1">
        <v>5211.3119999999999</v>
      </c>
    </row>
    <row r="695" spans="1:2" x14ac:dyDescent="0.25">
      <c r="A695" s="4">
        <v>23.92</v>
      </c>
      <c r="B695" s="1">
        <v>5214.2550000000001</v>
      </c>
    </row>
    <row r="696" spans="1:2" x14ac:dyDescent="0.25">
      <c r="A696" s="4">
        <v>23.93</v>
      </c>
      <c r="B696" s="1">
        <v>5217.2</v>
      </c>
    </row>
    <row r="697" spans="1:2" x14ac:dyDescent="0.25">
      <c r="A697" s="4">
        <v>23.94</v>
      </c>
      <c r="B697" s="1">
        <v>5220.1469999999999</v>
      </c>
    </row>
    <row r="698" spans="1:2" x14ac:dyDescent="0.25">
      <c r="A698" s="4">
        <v>23.95</v>
      </c>
      <c r="B698" s="1">
        <v>5223.0959999999995</v>
      </c>
    </row>
    <row r="699" spans="1:2" x14ac:dyDescent="0.25">
      <c r="A699" s="4">
        <v>23.96</v>
      </c>
      <c r="B699" s="1">
        <v>5226.0460000000003</v>
      </c>
    </row>
    <row r="700" spans="1:2" x14ac:dyDescent="0.25">
      <c r="A700" s="4">
        <v>23.97</v>
      </c>
      <c r="B700" s="1">
        <v>5228.9989999999998</v>
      </c>
    </row>
    <row r="701" spans="1:2" x14ac:dyDescent="0.25">
      <c r="A701" s="4">
        <v>23.98</v>
      </c>
      <c r="B701" s="1">
        <v>5231.9539999999997</v>
      </c>
    </row>
    <row r="702" spans="1:2" x14ac:dyDescent="0.25">
      <c r="A702" s="4">
        <v>23.99</v>
      </c>
      <c r="B702" s="1">
        <v>5234.9110000000001</v>
      </c>
    </row>
    <row r="703" spans="1:2" x14ac:dyDescent="0.25">
      <c r="A703" s="4">
        <v>24</v>
      </c>
      <c r="B703" s="1">
        <v>5237.87</v>
      </c>
    </row>
    <row r="704" spans="1:2" x14ac:dyDescent="0.25">
      <c r="A704" s="4">
        <v>24.01</v>
      </c>
      <c r="B704" s="1">
        <v>5240.8310000000001</v>
      </c>
    </row>
    <row r="705" spans="1:2" x14ac:dyDescent="0.25">
      <c r="A705" s="4">
        <v>24.02</v>
      </c>
      <c r="B705" s="1">
        <v>5243.7939999999999</v>
      </c>
    </row>
    <row r="706" spans="1:2" x14ac:dyDescent="0.25">
      <c r="A706" s="4">
        <v>24.03</v>
      </c>
      <c r="B706" s="1">
        <v>5246.759</v>
      </c>
    </row>
    <row r="707" spans="1:2" x14ac:dyDescent="0.25">
      <c r="A707" s="4">
        <v>24.04</v>
      </c>
      <c r="B707" s="1">
        <v>5249.7259999999997</v>
      </c>
    </row>
    <row r="708" spans="1:2" x14ac:dyDescent="0.25">
      <c r="A708" s="4">
        <v>24.05</v>
      </c>
      <c r="B708" s="1">
        <v>5252.6949999999997</v>
      </c>
    </row>
    <row r="709" spans="1:2" x14ac:dyDescent="0.25">
      <c r="A709" s="4">
        <v>24.06</v>
      </c>
      <c r="B709" s="1">
        <v>5255.6660000000002</v>
      </c>
    </row>
    <row r="710" spans="1:2" x14ac:dyDescent="0.25">
      <c r="A710" s="4">
        <v>24.07</v>
      </c>
      <c r="B710" s="1">
        <v>5258.6390000000001</v>
      </c>
    </row>
    <row r="711" spans="1:2" x14ac:dyDescent="0.25">
      <c r="A711" s="4">
        <v>24.08</v>
      </c>
      <c r="B711" s="1">
        <v>5261.6139999999996</v>
      </c>
    </row>
    <row r="712" spans="1:2" x14ac:dyDescent="0.25">
      <c r="A712" s="4">
        <v>24.09</v>
      </c>
      <c r="B712" s="1">
        <v>5264.5910000000003</v>
      </c>
    </row>
    <row r="713" spans="1:2" x14ac:dyDescent="0.25">
      <c r="A713" s="4">
        <v>24.1</v>
      </c>
      <c r="B713" s="1">
        <v>5267.57</v>
      </c>
    </row>
    <row r="714" spans="1:2" x14ac:dyDescent="0.25">
      <c r="A714" s="4">
        <v>24.11</v>
      </c>
      <c r="B714" s="1">
        <v>5270.5510000000004</v>
      </c>
    </row>
    <row r="715" spans="1:2" x14ac:dyDescent="0.25">
      <c r="A715" s="4">
        <v>24.12</v>
      </c>
      <c r="B715" s="1">
        <v>5273.5339999999997</v>
      </c>
    </row>
    <row r="716" spans="1:2" x14ac:dyDescent="0.25">
      <c r="A716" s="4">
        <v>24.13</v>
      </c>
      <c r="B716" s="1">
        <v>5276.5190000000002</v>
      </c>
    </row>
    <row r="717" spans="1:2" x14ac:dyDescent="0.25">
      <c r="A717" s="4">
        <v>24.14</v>
      </c>
      <c r="B717" s="1">
        <v>5279.5060000000003</v>
      </c>
    </row>
    <row r="718" spans="1:2" x14ac:dyDescent="0.25">
      <c r="A718" s="4">
        <v>24.15</v>
      </c>
      <c r="B718" s="1">
        <v>5282.4949999999999</v>
      </c>
    </row>
    <row r="719" spans="1:2" x14ac:dyDescent="0.25">
      <c r="A719" s="4">
        <v>24.16</v>
      </c>
      <c r="B719" s="1">
        <v>5285.4859999999999</v>
      </c>
    </row>
    <row r="720" spans="1:2" x14ac:dyDescent="0.25">
      <c r="A720" s="4">
        <v>24.17</v>
      </c>
      <c r="B720" s="1">
        <v>5288.4790000000003</v>
      </c>
    </row>
    <row r="721" spans="1:2" x14ac:dyDescent="0.25">
      <c r="A721" s="4">
        <v>24.18</v>
      </c>
      <c r="B721" s="1">
        <v>5291.4740000000002</v>
      </c>
    </row>
    <row r="722" spans="1:2" x14ac:dyDescent="0.25">
      <c r="A722" s="4">
        <v>24.19</v>
      </c>
      <c r="B722" s="1">
        <v>5294.4709999999995</v>
      </c>
    </row>
    <row r="723" spans="1:2" x14ac:dyDescent="0.25">
      <c r="A723" s="4">
        <v>24.2</v>
      </c>
      <c r="B723" s="1">
        <v>5297.47</v>
      </c>
    </row>
    <row r="724" spans="1:2" x14ac:dyDescent="0.25">
      <c r="A724" s="4">
        <v>24.21</v>
      </c>
      <c r="B724" s="1">
        <v>5300.4709999999995</v>
      </c>
    </row>
    <row r="725" spans="1:2" x14ac:dyDescent="0.25">
      <c r="A725" s="4">
        <v>24.22</v>
      </c>
      <c r="B725" s="1">
        <v>5303.4740000000002</v>
      </c>
    </row>
    <row r="726" spans="1:2" x14ac:dyDescent="0.25">
      <c r="A726" s="4">
        <v>24.23</v>
      </c>
      <c r="B726" s="1">
        <v>5306.4790000000003</v>
      </c>
    </row>
    <row r="727" spans="1:2" x14ac:dyDescent="0.25">
      <c r="A727" s="4">
        <v>24.24</v>
      </c>
      <c r="B727" s="1">
        <v>5309.4870000000001</v>
      </c>
    </row>
    <row r="728" spans="1:2" x14ac:dyDescent="0.25">
      <c r="A728" s="4">
        <v>24.25</v>
      </c>
      <c r="B728" s="1">
        <v>5312.4960000000001</v>
      </c>
    </row>
    <row r="729" spans="1:2" x14ac:dyDescent="0.25">
      <c r="A729" s="4">
        <v>24.26</v>
      </c>
      <c r="B729" s="1">
        <v>5315.5079999999998</v>
      </c>
    </row>
    <row r="730" spans="1:2" x14ac:dyDescent="0.25">
      <c r="A730" s="4">
        <v>24.27</v>
      </c>
      <c r="B730" s="1">
        <v>5318.5209999999997</v>
      </c>
    </row>
    <row r="731" spans="1:2" x14ac:dyDescent="0.25">
      <c r="A731" s="4">
        <v>24.28</v>
      </c>
      <c r="B731" s="1">
        <v>5321.5370000000003</v>
      </c>
    </row>
    <row r="732" spans="1:2" x14ac:dyDescent="0.25">
      <c r="A732" s="4">
        <v>24.29</v>
      </c>
      <c r="B732" s="1">
        <v>5324.5540000000001</v>
      </c>
    </row>
    <row r="733" spans="1:2" x14ac:dyDescent="0.25">
      <c r="A733" s="4">
        <v>24.3</v>
      </c>
      <c r="B733" s="1">
        <v>5327.5739999999996</v>
      </c>
    </row>
    <row r="734" spans="1:2" x14ac:dyDescent="0.25">
      <c r="A734" s="4">
        <v>24.31</v>
      </c>
      <c r="B734" s="1">
        <v>5330.5959999999995</v>
      </c>
    </row>
    <row r="735" spans="1:2" x14ac:dyDescent="0.25">
      <c r="A735" s="4">
        <v>24.32</v>
      </c>
      <c r="B735" s="1">
        <v>5333.62</v>
      </c>
    </row>
    <row r="736" spans="1:2" x14ac:dyDescent="0.25">
      <c r="A736" s="4">
        <v>24.33</v>
      </c>
      <c r="B736" s="1">
        <v>5336.6459999999997</v>
      </c>
    </row>
    <row r="737" spans="1:2" x14ac:dyDescent="0.25">
      <c r="A737" s="4">
        <v>24.34</v>
      </c>
      <c r="B737" s="1">
        <v>5339.674</v>
      </c>
    </row>
    <row r="738" spans="1:2" x14ac:dyDescent="0.25">
      <c r="A738" s="4">
        <v>24.35</v>
      </c>
      <c r="B738" s="1">
        <v>5342.7039999999997</v>
      </c>
    </row>
    <row r="739" spans="1:2" x14ac:dyDescent="0.25">
      <c r="A739" s="4">
        <v>24.36</v>
      </c>
      <c r="B739" s="1">
        <v>5345.7370000000001</v>
      </c>
    </row>
    <row r="740" spans="1:2" x14ac:dyDescent="0.25">
      <c r="A740" s="4">
        <v>24.37</v>
      </c>
      <c r="B740" s="1">
        <v>5348.7709999999997</v>
      </c>
    </row>
    <row r="741" spans="1:2" x14ac:dyDescent="0.25">
      <c r="A741" s="4">
        <v>24.38</v>
      </c>
      <c r="B741" s="1">
        <v>5351.808</v>
      </c>
    </row>
    <row r="742" spans="1:2" x14ac:dyDescent="0.25">
      <c r="A742" s="4">
        <v>24.39</v>
      </c>
      <c r="B742" s="1">
        <v>5354.8459999999995</v>
      </c>
    </row>
    <row r="743" spans="1:2" x14ac:dyDescent="0.25">
      <c r="A743" s="4">
        <v>24.4</v>
      </c>
      <c r="B743" s="1">
        <v>5357.8869999999997</v>
      </c>
    </row>
    <row r="744" spans="1:2" x14ac:dyDescent="0.25">
      <c r="A744" s="4">
        <v>24.41</v>
      </c>
      <c r="B744" s="1">
        <v>5360.9290000000001</v>
      </c>
    </row>
    <row r="745" spans="1:2" x14ac:dyDescent="0.25">
      <c r="A745" s="4">
        <v>24.42</v>
      </c>
      <c r="B745" s="1">
        <v>5363.9740000000002</v>
      </c>
    </row>
    <row r="746" spans="1:2" x14ac:dyDescent="0.25">
      <c r="A746" s="4">
        <v>24.43</v>
      </c>
      <c r="B746" s="1">
        <v>5367.0209999999997</v>
      </c>
    </row>
    <row r="747" spans="1:2" x14ac:dyDescent="0.25">
      <c r="A747" s="4">
        <v>24.44</v>
      </c>
      <c r="B747" s="1">
        <v>5370.07</v>
      </c>
    </row>
    <row r="748" spans="1:2" x14ac:dyDescent="0.25">
      <c r="A748" s="4">
        <v>24.45</v>
      </c>
      <c r="B748" s="1">
        <v>5373.1210000000001</v>
      </c>
    </row>
    <row r="749" spans="1:2" x14ac:dyDescent="0.25">
      <c r="A749" s="4">
        <v>24.46</v>
      </c>
      <c r="B749" s="1">
        <v>5376.174</v>
      </c>
    </row>
    <row r="750" spans="1:2" x14ac:dyDescent="0.25">
      <c r="A750" s="4">
        <v>24.47</v>
      </c>
      <c r="B750" s="1">
        <v>5379.2290000000003</v>
      </c>
    </row>
    <row r="751" spans="1:2" x14ac:dyDescent="0.25">
      <c r="A751" s="4">
        <v>24.48</v>
      </c>
      <c r="B751" s="1">
        <v>5382.2870000000003</v>
      </c>
    </row>
    <row r="752" spans="1:2" x14ac:dyDescent="0.25">
      <c r="A752" s="4">
        <v>24.49</v>
      </c>
      <c r="B752" s="1">
        <v>5385.3459999999995</v>
      </c>
    </row>
    <row r="753" spans="1:2" x14ac:dyDescent="0.25">
      <c r="A753" s="4">
        <v>24.5</v>
      </c>
      <c r="B753" s="1">
        <v>5388.4080000000004</v>
      </c>
    </row>
    <row r="754" spans="1:2" x14ac:dyDescent="0.25">
      <c r="A754" s="4">
        <v>24.51</v>
      </c>
      <c r="B754" s="1">
        <v>5391.4709999999995</v>
      </c>
    </row>
    <row r="755" spans="1:2" x14ac:dyDescent="0.25">
      <c r="A755" s="4">
        <v>24.52</v>
      </c>
      <c r="B755" s="1">
        <v>5394.5370000000003</v>
      </c>
    </row>
    <row r="756" spans="1:2" x14ac:dyDescent="0.25">
      <c r="A756" s="4">
        <v>24.53</v>
      </c>
      <c r="B756" s="1">
        <v>5397.6040000000003</v>
      </c>
    </row>
    <row r="757" spans="1:2" x14ac:dyDescent="0.25">
      <c r="A757" s="4">
        <v>24.54</v>
      </c>
      <c r="B757" s="1">
        <v>5400.674</v>
      </c>
    </row>
    <row r="758" spans="1:2" x14ac:dyDescent="0.25">
      <c r="A758" s="4">
        <v>24.55</v>
      </c>
      <c r="B758" s="1">
        <v>5403.7460000000001</v>
      </c>
    </row>
    <row r="759" spans="1:2" x14ac:dyDescent="0.25">
      <c r="A759" s="4">
        <v>24.56</v>
      </c>
      <c r="B759" s="1">
        <v>5406.82</v>
      </c>
    </row>
    <row r="760" spans="1:2" x14ac:dyDescent="0.25">
      <c r="A760" s="4">
        <v>24.57</v>
      </c>
      <c r="B760" s="1">
        <v>5409.8959999999997</v>
      </c>
    </row>
    <row r="761" spans="1:2" x14ac:dyDescent="0.25">
      <c r="A761" s="4">
        <v>24.58</v>
      </c>
      <c r="B761" s="1">
        <v>5412.9740000000002</v>
      </c>
    </row>
    <row r="762" spans="1:2" x14ac:dyDescent="0.25">
      <c r="A762" s="4">
        <v>24.59</v>
      </c>
      <c r="B762" s="1">
        <v>5416.0540000000001</v>
      </c>
    </row>
    <row r="763" spans="1:2" x14ac:dyDescent="0.25">
      <c r="A763" s="4">
        <v>24.6</v>
      </c>
      <c r="B763" s="1">
        <v>5419.1369999999997</v>
      </c>
    </row>
    <row r="764" spans="1:2" x14ac:dyDescent="0.25">
      <c r="A764" s="4">
        <v>24.61</v>
      </c>
      <c r="B764" s="1">
        <v>5422.22</v>
      </c>
    </row>
    <row r="765" spans="1:2" x14ac:dyDescent="0.25">
      <c r="A765" s="4">
        <v>24.62</v>
      </c>
      <c r="B765" s="1">
        <v>5425.3050000000003</v>
      </c>
    </row>
    <row r="766" spans="1:2" x14ac:dyDescent="0.25">
      <c r="A766" s="4">
        <v>24.63</v>
      </c>
      <c r="B766" s="1">
        <v>5428.3909999999996</v>
      </c>
    </row>
    <row r="767" spans="1:2" x14ac:dyDescent="0.25">
      <c r="A767" s="4">
        <v>24.64</v>
      </c>
      <c r="B767" s="1">
        <v>5431.4769999999999</v>
      </c>
    </row>
    <row r="768" spans="1:2" x14ac:dyDescent="0.25">
      <c r="A768" s="4">
        <v>24.65</v>
      </c>
      <c r="B768" s="1">
        <v>5434.5649999999996</v>
      </c>
    </row>
    <row r="769" spans="1:2" x14ac:dyDescent="0.25">
      <c r="A769" s="4">
        <v>24.66</v>
      </c>
      <c r="B769" s="1">
        <v>5437.6530000000002</v>
      </c>
    </row>
    <row r="770" spans="1:2" x14ac:dyDescent="0.25">
      <c r="A770" s="4">
        <v>24.67</v>
      </c>
      <c r="B770" s="1">
        <v>5440.7430000000004</v>
      </c>
    </row>
    <row r="771" spans="1:2" x14ac:dyDescent="0.25">
      <c r="A771" s="4">
        <v>24.68</v>
      </c>
      <c r="B771" s="1">
        <v>5443.8329999999996</v>
      </c>
    </row>
    <row r="772" spans="1:2" x14ac:dyDescent="0.25">
      <c r="A772" s="4">
        <v>24.69</v>
      </c>
      <c r="B772" s="1">
        <v>5446.924</v>
      </c>
    </row>
    <row r="773" spans="1:2" x14ac:dyDescent="0.25">
      <c r="A773" s="4">
        <v>24.7</v>
      </c>
      <c r="B773" s="1">
        <v>5450.0159999999996</v>
      </c>
    </row>
    <row r="774" spans="1:2" x14ac:dyDescent="0.25">
      <c r="A774" s="4">
        <v>24.71</v>
      </c>
      <c r="B774" s="1">
        <v>5453.1090000000004</v>
      </c>
    </row>
    <row r="775" spans="1:2" x14ac:dyDescent="0.25">
      <c r="A775" s="4">
        <v>24.72</v>
      </c>
      <c r="B775" s="1">
        <v>5456.2030000000004</v>
      </c>
    </row>
    <row r="776" spans="1:2" x14ac:dyDescent="0.25">
      <c r="A776" s="4">
        <v>24.73</v>
      </c>
      <c r="B776" s="1">
        <v>5459.2979999999998</v>
      </c>
    </row>
    <row r="777" spans="1:2" x14ac:dyDescent="0.25">
      <c r="A777" s="4">
        <v>24.74</v>
      </c>
      <c r="B777" s="1">
        <v>5462.3940000000002</v>
      </c>
    </row>
    <row r="778" spans="1:2" x14ac:dyDescent="0.25">
      <c r="A778" s="4">
        <v>24.75</v>
      </c>
      <c r="B778" s="1">
        <v>5465.491</v>
      </c>
    </row>
    <row r="779" spans="1:2" x14ac:dyDescent="0.25">
      <c r="A779" s="4">
        <v>24.76</v>
      </c>
      <c r="B779" s="1">
        <v>5468.5889999999999</v>
      </c>
    </row>
    <row r="780" spans="1:2" x14ac:dyDescent="0.25">
      <c r="A780" s="4">
        <v>24.77</v>
      </c>
      <c r="B780" s="1">
        <v>5471.6869999999999</v>
      </c>
    </row>
    <row r="781" spans="1:2" x14ac:dyDescent="0.25">
      <c r="A781" s="4">
        <v>24.78</v>
      </c>
      <c r="B781" s="1">
        <v>5474.7870000000003</v>
      </c>
    </row>
    <row r="782" spans="1:2" x14ac:dyDescent="0.25">
      <c r="A782" s="4">
        <v>24.79</v>
      </c>
      <c r="B782" s="1">
        <v>5477.8869999999997</v>
      </c>
    </row>
    <row r="783" spans="1:2" x14ac:dyDescent="0.25">
      <c r="A783" s="4">
        <v>24.8</v>
      </c>
      <c r="B783" s="1">
        <v>5480.9889999999996</v>
      </c>
    </row>
    <row r="784" spans="1:2" x14ac:dyDescent="0.25">
      <c r="A784" s="4">
        <v>24.81</v>
      </c>
      <c r="B784" s="1">
        <v>5484.0910000000003</v>
      </c>
    </row>
    <row r="785" spans="1:2" x14ac:dyDescent="0.25">
      <c r="A785" s="4">
        <v>24.82</v>
      </c>
      <c r="B785" s="1">
        <v>5487.1930000000002</v>
      </c>
    </row>
    <row r="786" spans="1:2" x14ac:dyDescent="0.25">
      <c r="A786" s="4">
        <v>24.83</v>
      </c>
      <c r="B786" s="1">
        <v>5490.2950000000001</v>
      </c>
    </row>
    <row r="787" spans="1:2" x14ac:dyDescent="0.25">
      <c r="A787" s="4">
        <v>24.84</v>
      </c>
      <c r="B787" s="1">
        <v>5493.3980000000001</v>
      </c>
    </row>
    <row r="788" spans="1:2" x14ac:dyDescent="0.25">
      <c r="A788" s="4">
        <v>24.85</v>
      </c>
      <c r="B788" s="1">
        <v>5496.5010000000002</v>
      </c>
    </row>
    <row r="789" spans="1:2" x14ac:dyDescent="0.25">
      <c r="A789" s="4">
        <v>24.86</v>
      </c>
      <c r="B789" s="1">
        <v>5499.6040000000003</v>
      </c>
    </row>
    <row r="790" spans="1:2" x14ac:dyDescent="0.25">
      <c r="A790" s="4">
        <v>24.87</v>
      </c>
      <c r="B790" s="1">
        <v>5502.7070000000003</v>
      </c>
    </row>
    <row r="791" spans="1:2" x14ac:dyDescent="0.25">
      <c r="A791" s="4">
        <v>24.88</v>
      </c>
      <c r="B791" s="1">
        <v>5505.8109999999997</v>
      </c>
    </row>
    <row r="792" spans="1:2" x14ac:dyDescent="0.25">
      <c r="A792" s="4">
        <v>24.89</v>
      </c>
      <c r="B792" s="1">
        <v>5508.915</v>
      </c>
    </row>
    <row r="793" spans="1:2" x14ac:dyDescent="0.25">
      <c r="A793" s="4">
        <v>24.9</v>
      </c>
      <c r="B793" s="1">
        <v>5512.0190000000002</v>
      </c>
    </row>
    <row r="794" spans="1:2" x14ac:dyDescent="0.25">
      <c r="A794" s="4">
        <v>24.91</v>
      </c>
      <c r="B794" s="1">
        <v>5515.1229999999996</v>
      </c>
    </row>
    <row r="795" spans="1:2" x14ac:dyDescent="0.25">
      <c r="A795" s="4">
        <v>24.92</v>
      </c>
      <c r="B795" s="1">
        <v>5518.2269999999999</v>
      </c>
    </row>
    <row r="796" spans="1:2" x14ac:dyDescent="0.25">
      <c r="A796" s="4">
        <v>24.93</v>
      </c>
      <c r="B796" s="1">
        <v>5521.3320000000003</v>
      </c>
    </row>
    <row r="797" spans="1:2" x14ac:dyDescent="0.25">
      <c r="A797" s="4">
        <v>24.94</v>
      </c>
      <c r="B797" s="1">
        <v>5524.4369999999999</v>
      </c>
    </row>
    <row r="798" spans="1:2" x14ac:dyDescent="0.25">
      <c r="A798" s="4">
        <v>24.95</v>
      </c>
      <c r="B798" s="1">
        <v>5527.5420000000004</v>
      </c>
    </row>
    <row r="799" spans="1:2" x14ac:dyDescent="0.25">
      <c r="A799" s="4">
        <v>24.96</v>
      </c>
      <c r="B799" s="1">
        <v>5530.6480000000001</v>
      </c>
    </row>
    <row r="800" spans="1:2" x14ac:dyDescent="0.25">
      <c r="A800" s="4">
        <v>24.97</v>
      </c>
      <c r="B800" s="1">
        <v>5533.7529999999997</v>
      </c>
    </row>
    <row r="801" spans="1:2" x14ac:dyDescent="0.25">
      <c r="A801" s="4">
        <v>24.98</v>
      </c>
      <c r="B801" s="1">
        <v>5536.8590000000004</v>
      </c>
    </row>
    <row r="802" spans="1:2" x14ac:dyDescent="0.25">
      <c r="A802" s="4">
        <v>24.99</v>
      </c>
      <c r="B802" s="1">
        <v>5539.9650000000001</v>
      </c>
    </row>
    <row r="803" spans="1:2" x14ac:dyDescent="0.25">
      <c r="A803" s="4">
        <v>25</v>
      </c>
      <c r="B803" s="1">
        <v>5543.0709999999999</v>
      </c>
    </row>
    <row r="804" spans="1:2" x14ac:dyDescent="0.25">
      <c r="A804" s="4">
        <v>25.01</v>
      </c>
      <c r="B804" s="1">
        <v>5546.1779999999999</v>
      </c>
    </row>
    <row r="805" spans="1:2" x14ac:dyDescent="0.25">
      <c r="A805" s="4">
        <v>25.02</v>
      </c>
      <c r="B805" s="1">
        <v>5549.2849999999999</v>
      </c>
    </row>
    <row r="806" spans="1:2" x14ac:dyDescent="0.25">
      <c r="A806" s="4">
        <v>25.03</v>
      </c>
      <c r="B806" s="1">
        <v>5552.3909999999996</v>
      </c>
    </row>
    <row r="807" spans="1:2" x14ac:dyDescent="0.25">
      <c r="A807" s="4">
        <v>25.04</v>
      </c>
      <c r="B807" s="1">
        <v>5555.4989999999998</v>
      </c>
    </row>
    <row r="808" spans="1:2" x14ac:dyDescent="0.25">
      <c r="A808" s="4">
        <v>25.05</v>
      </c>
      <c r="B808" s="1">
        <v>5558.6059999999998</v>
      </c>
    </row>
    <row r="809" spans="1:2" x14ac:dyDescent="0.25">
      <c r="A809" s="4">
        <v>25.06</v>
      </c>
      <c r="B809" s="1">
        <v>5561.7139999999999</v>
      </c>
    </row>
    <row r="810" spans="1:2" x14ac:dyDescent="0.25">
      <c r="A810" s="4">
        <v>25.07</v>
      </c>
      <c r="B810" s="1">
        <v>5564.8220000000001</v>
      </c>
    </row>
    <row r="811" spans="1:2" x14ac:dyDescent="0.25">
      <c r="A811" s="4">
        <v>25.08</v>
      </c>
      <c r="B811" s="1">
        <v>5567.93</v>
      </c>
    </row>
    <row r="812" spans="1:2" x14ac:dyDescent="0.25">
      <c r="A812" s="4">
        <v>25.09</v>
      </c>
      <c r="B812" s="1">
        <v>5571.0379999999996</v>
      </c>
    </row>
    <row r="813" spans="1:2" x14ac:dyDescent="0.25">
      <c r="A813" s="4">
        <v>25.1</v>
      </c>
      <c r="B813" s="1">
        <v>5574.1459999999997</v>
      </c>
    </row>
    <row r="814" spans="1:2" x14ac:dyDescent="0.25">
      <c r="A814" s="4">
        <v>25.11</v>
      </c>
      <c r="B814" s="1">
        <v>5577.2550000000001</v>
      </c>
    </row>
    <row r="815" spans="1:2" x14ac:dyDescent="0.25">
      <c r="A815" s="4">
        <v>25.12</v>
      </c>
      <c r="B815" s="1">
        <v>5580.3639999999996</v>
      </c>
    </row>
    <row r="816" spans="1:2" x14ac:dyDescent="0.25">
      <c r="A816" s="4">
        <v>25.13</v>
      </c>
      <c r="B816" s="1">
        <v>5583.473</v>
      </c>
    </row>
    <row r="817" spans="1:2" x14ac:dyDescent="0.25">
      <c r="A817" s="4">
        <v>25.14</v>
      </c>
      <c r="B817" s="1">
        <v>5586.5829999999996</v>
      </c>
    </row>
    <row r="818" spans="1:2" x14ac:dyDescent="0.25">
      <c r="A818" s="4">
        <v>25.15</v>
      </c>
      <c r="B818" s="1">
        <v>5589.692</v>
      </c>
    </row>
    <row r="819" spans="1:2" x14ac:dyDescent="0.25">
      <c r="A819" s="4">
        <v>25.16</v>
      </c>
      <c r="B819" s="1">
        <v>5592.8019999999997</v>
      </c>
    </row>
    <row r="820" spans="1:2" x14ac:dyDescent="0.25">
      <c r="A820" s="4">
        <v>25.17</v>
      </c>
      <c r="B820" s="1">
        <v>5595.9120000000003</v>
      </c>
    </row>
    <row r="821" spans="1:2" x14ac:dyDescent="0.25">
      <c r="A821" s="4">
        <v>25.18</v>
      </c>
      <c r="B821" s="1">
        <v>5599.0230000000001</v>
      </c>
    </row>
    <row r="822" spans="1:2" x14ac:dyDescent="0.25">
      <c r="A822" s="4">
        <v>25.19</v>
      </c>
      <c r="B822" s="1">
        <v>5602.1329999999998</v>
      </c>
    </row>
    <row r="823" spans="1:2" x14ac:dyDescent="0.25">
      <c r="A823" s="4">
        <v>25.2</v>
      </c>
      <c r="B823" s="1">
        <v>5605.2439999999997</v>
      </c>
    </row>
    <row r="824" spans="1:2" x14ac:dyDescent="0.25">
      <c r="A824" s="4">
        <v>25.21</v>
      </c>
      <c r="B824" s="1">
        <v>5608.3549999999996</v>
      </c>
    </row>
    <row r="825" spans="1:2" x14ac:dyDescent="0.25">
      <c r="A825" s="4">
        <v>25.22</v>
      </c>
      <c r="B825" s="1">
        <v>5611.4660000000003</v>
      </c>
    </row>
    <row r="826" spans="1:2" x14ac:dyDescent="0.25">
      <c r="A826" s="4">
        <v>25.23</v>
      </c>
      <c r="B826" s="1">
        <v>5614.5780000000004</v>
      </c>
    </row>
    <row r="827" spans="1:2" x14ac:dyDescent="0.25">
      <c r="A827" s="4">
        <v>25.24</v>
      </c>
      <c r="B827" s="1">
        <v>5617.6890000000003</v>
      </c>
    </row>
    <row r="828" spans="1:2" x14ac:dyDescent="0.25">
      <c r="A828" s="4">
        <v>25.25</v>
      </c>
      <c r="B828" s="1">
        <v>5620.8010000000004</v>
      </c>
    </row>
    <row r="829" spans="1:2" x14ac:dyDescent="0.25">
      <c r="A829" s="4">
        <v>25.26</v>
      </c>
      <c r="B829" s="1">
        <v>5623.9129999999996</v>
      </c>
    </row>
    <row r="830" spans="1:2" x14ac:dyDescent="0.25">
      <c r="A830" s="4">
        <v>25.27</v>
      </c>
      <c r="B830" s="1">
        <v>5627.0259999999998</v>
      </c>
    </row>
    <row r="831" spans="1:2" x14ac:dyDescent="0.25">
      <c r="A831" s="4">
        <v>25.28</v>
      </c>
      <c r="B831" s="1">
        <v>5630.1379999999999</v>
      </c>
    </row>
    <row r="832" spans="1:2" x14ac:dyDescent="0.25">
      <c r="A832" s="4">
        <v>25.29</v>
      </c>
      <c r="B832" s="1">
        <v>5633.2510000000002</v>
      </c>
    </row>
    <row r="833" spans="1:2" x14ac:dyDescent="0.25">
      <c r="A833" s="4">
        <v>25.3</v>
      </c>
      <c r="B833" s="1">
        <v>5636.3639999999996</v>
      </c>
    </row>
    <row r="834" spans="1:2" x14ac:dyDescent="0.25">
      <c r="A834" s="4">
        <v>25.31</v>
      </c>
      <c r="B834" s="1">
        <v>5639.4769999999999</v>
      </c>
    </row>
    <row r="835" spans="1:2" x14ac:dyDescent="0.25">
      <c r="A835" s="4">
        <v>25.32</v>
      </c>
      <c r="B835" s="1">
        <v>5642.5910000000003</v>
      </c>
    </row>
    <row r="836" spans="1:2" x14ac:dyDescent="0.25">
      <c r="A836" s="4">
        <v>25.33</v>
      </c>
      <c r="B836" s="1">
        <v>5645.7049999999999</v>
      </c>
    </row>
    <row r="837" spans="1:2" x14ac:dyDescent="0.25">
      <c r="A837" s="4">
        <v>25.34</v>
      </c>
      <c r="B837" s="1">
        <v>5648.8190000000004</v>
      </c>
    </row>
    <row r="838" spans="1:2" x14ac:dyDescent="0.25">
      <c r="A838" s="4">
        <v>25.35</v>
      </c>
      <c r="B838" s="1">
        <v>5651.933</v>
      </c>
    </row>
    <row r="839" spans="1:2" x14ac:dyDescent="0.25">
      <c r="A839" s="4">
        <v>25.36</v>
      </c>
      <c r="B839" s="1">
        <v>5655.0469999999996</v>
      </c>
    </row>
    <row r="840" spans="1:2" x14ac:dyDescent="0.25">
      <c r="A840" s="4">
        <v>25.37</v>
      </c>
      <c r="B840" s="1">
        <v>5658.1620000000003</v>
      </c>
    </row>
    <row r="841" spans="1:2" x14ac:dyDescent="0.25">
      <c r="A841" s="4">
        <v>25.38</v>
      </c>
      <c r="B841" s="1">
        <v>5661.277</v>
      </c>
    </row>
    <row r="842" spans="1:2" x14ac:dyDescent="0.25">
      <c r="A842" s="4">
        <v>25.39</v>
      </c>
      <c r="B842" s="1">
        <v>5664.3919999999998</v>
      </c>
    </row>
    <row r="843" spans="1:2" x14ac:dyDescent="0.25">
      <c r="A843" s="4">
        <v>25.4</v>
      </c>
      <c r="B843" s="1">
        <v>5667.5069999999996</v>
      </c>
    </row>
    <row r="844" spans="1:2" x14ac:dyDescent="0.25">
      <c r="A844" s="4">
        <v>25.41</v>
      </c>
      <c r="B844" s="1">
        <v>5670.6220000000003</v>
      </c>
    </row>
    <row r="845" spans="1:2" x14ac:dyDescent="0.25">
      <c r="A845" s="4">
        <v>25.42</v>
      </c>
      <c r="B845" s="1">
        <v>5673.7380000000003</v>
      </c>
    </row>
    <row r="846" spans="1:2" x14ac:dyDescent="0.25">
      <c r="A846" s="4">
        <v>25.43</v>
      </c>
      <c r="B846" s="1">
        <v>5676.8540000000003</v>
      </c>
    </row>
    <row r="847" spans="1:2" x14ac:dyDescent="0.25">
      <c r="A847" s="4">
        <v>25.44</v>
      </c>
      <c r="B847" s="1">
        <v>5679.97</v>
      </c>
    </row>
    <row r="848" spans="1:2" x14ac:dyDescent="0.25">
      <c r="A848" s="4">
        <v>25.45</v>
      </c>
      <c r="B848" s="1">
        <v>5683.0870000000004</v>
      </c>
    </row>
    <row r="849" spans="1:2" x14ac:dyDescent="0.25">
      <c r="A849" s="4">
        <v>25.46</v>
      </c>
      <c r="B849" s="1">
        <v>5686.2030000000004</v>
      </c>
    </row>
    <row r="850" spans="1:2" x14ac:dyDescent="0.25">
      <c r="A850" s="4">
        <v>25.47</v>
      </c>
      <c r="B850" s="1">
        <v>5689.32</v>
      </c>
    </row>
    <row r="851" spans="1:2" x14ac:dyDescent="0.25">
      <c r="A851" s="4">
        <v>25.48</v>
      </c>
      <c r="B851" s="1">
        <v>5692.4369999999999</v>
      </c>
    </row>
    <row r="852" spans="1:2" x14ac:dyDescent="0.25">
      <c r="A852" s="4">
        <v>25.49</v>
      </c>
      <c r="B852" s="1">
        <v>5695.5550000000003</v>
      </c>
    </row>
    <row r="853" spans="1:2" x14ac:dyDescent="0.25">
      <c r="A853" s="4">
        <v>25.5</v>
      </c>
      <c r="B853" s="1">
        <v>5698.6719999999996</v>
      </c>
    </row>
    <row r="854" spans="1:2" x14ac:dyDescent="0.25">
      <c r="A854" s="4">
        <v>25.51</v>
      </c>
      <c r="B854" s="1">
        <v>5701.79</v>
      </c>
    </row>
    <row r="855" spans="1:2" x14ac:dyDescent="0.25">
      <c r="A855" s="4">
        <v>25.52</v>
      </c>
      <c r="B855" s="1">
        <v>5704.9080000000004</v>
      </c>
    </row>
    <row r="856" spans="1:2" x14ac:dyDescent="0.25">
      <c r="A856" s="4">
        <v>25.53</v>
      </c>
      <c r="B856" s="1">
        <v>5708.0259999999998</v>
      </c>
    </row>
    <row r="857" spans="1:2" x14ac:dyDescent="0.25">
      <c r="A857" s="4">
        <v>25.54</v>
      </c>
      <c r="B857" s="1">
        <v>5711.1440000000002</v>
      </c>
    </row>
    <row r="858" spans="1:2" x14ac:dyDescent="0.25">
      <c r="A858" s="4">
        <v>25.55</v>
      </c>
      <c r="B858" s="1">
        <v>5714.2629999999999</v>
      </c>
    </row>
    <row r="859" spans="1:2" x14ac:dyDescent="0.25">
      <c r="A859" s="4">
        <v>25.56</v>
      </c>
      <c r="B859" s="1">
        <v>5717.3819999999996</v>
      </c>
    </row>
    <row r="860" spans="1:2" x14ac:dyDescent="0.25">
      <c r="A860" s="4">
        <v>25.57</v>
      </c>
      <c r="B860" s="1">
        <v>5720.5010000000002</v>
      </c>
    </row>
    <row r="861" spans="1:2" x14ac:dyDescent="0.25">
      <c r="A861" s="4">
        <v>25.58</v>
      </c>
      <c r="B861" s="1">
        <v>5723.62</v>
      </c>
    </row>
    <row r="862" spans="1:2" x14ac:dyDescent="0.25">
      <c r="A862" s="4">
        <v>25.59</v>
      </c>
      <c r="B862" s="1">
        <v>5726.74</v>
      </c>
    </row>
    <row r="863" spans="1:2" x14ac:dyDescent="0.25">
      <c r="A863" s="4">
        <v>25.6</v>
      </c>
      <c r="B863" s="1">
        <v>5729.86</v>
      </c>
    </row>
    <row r="864" spans="1:2" x14ac:dyDescent="0.25">
      <c r="A864" s="4">
        <v>25.61</v>
      </c>
      <c r="B864" s="1">
        <v>5732.98</v>
      </c>
    </row>
    <row r="865" spans="1:2" x14ac:dyDescent="0.25">
      <c r="A865" s="4">
        <v>25.62</v>
      </c>
      <c r="B865" s="1">
        <v>5736.1</v>
      </c>
    </row>
    <row r="866" spans="1:2" x14ac:dyDescent="0.25">
      <c r="A866" s="4">
        <v>25.63</v>
      </c>
      <c r="B866" s="1">
        <v>5739.2209999999995</v>
      </c>
    </row>
    <row r="867" spans="1:2" x14ac:dyDescent="0.25">
      <c r="A867" s="4">
        <v>25.64</v>
      </c>
      <c r="B867" s="1">
        <v>5742.3410000000003</v>
      </c>
    </row>
    <row r="868" spans="1:2" x14ac:dyDescent="0.25">
      <c r="A868" s="4">
        <v>25.65</v>
      </c>
      <c r="B868" s="1">
        <v>5745.4620000000004</v>
      </c>
    </row>
    <row r="869" spans="1:2" x14ac:dyDescent="0.25">
      <c r="A869" s="4">
        <v>25.66</v>
      </c>
      <c r="B869" s="1">
        <v>5748.5829999999996</v>
      </c>
    </row>
    <row r="870" spans="1:2" x14ac:dyDescent="0.25">
      <c r="A870" s="4">
        <v>25.67</v>
      </c>
      <c r="B870" s="1">
        <v>5751.7049999999999</v>
      </c>
    </row>
    <row r="871" spans="1:2" x14ac:dyDescent="0.25">
      <c r="A871" s="4">
        <v>25.68</v>
      </c>
      <c r="B871" s="1">
        <v>5754.826</v>
      </c>
    </row>
    <row r="872" spans="1:2" x14ac:dyDescent="0.25">
      <c r="A872" s="4">
        <v>25.69</v>
      </c>
      <c r="B872" s="1">
        <v>5757.9480000000003</v>
      </c>
    </row>
    <row r="873" spans="1:2" x14ac:dyDescent="0.25">
      <c r="A873" s="4">
        <v>25.7</v>
      </c>
      <c r="B873" s="1">
        <v>5761.07</v>
      </c>
    </row>
    <row r="874" spans="1:2" x14ac:dyDescent="0.25">
      <c r="A874" s="4">
        <v>25.71</v>
      </c>
      <c r="B874" s="1">
        <v>5764.192</v>
      </c>
    </row>
    <row r="875" spans="1:2" x14ac:dyDescent="0.25">
      <c r="A875" s="4">
        <v>25.72</v>
      </c>
      <c r="B875" s="1">
        <v>5767.3149999999996</v>
      </c>
    </row>
    <row r="876" spans="1:2" x14ac:dyDescent="0.25">
      <c r="A876" s="4">
        <v>25.73</v>
      </c>
      <c r="B876" s="1">
        <v>5770.4380000000001</v>
      </c>
    </row>
    <row r="877" spans="1:2" x14ac:dyDescent="0.25">
      <c r="A877" s="4">
        <v>25.74</v>
      </c>
      <c r="B877" s="1">
        <v>5773.5609999999997</v>
      </c>
    </row>
    <row r="878" spans="1:2" x14ac:dyDescent="0.25">
      <c r="A878" s="4">
        <v>25.75</v>
      </c>
      <c r="B878" s="1">
        <v>5776.6840000000002</v>
      </c>
    </row>
    <row r="879" spans="1:2" x14ac:dyDescent="0.25">
      <c r="A879" s="4">
        <v>25.76</v>
      </c>
      <c r="B879" s="1">
        <v>5779.8069999999998</v>
      </c>
    </row>
    <row r="880" spans="1:2" x14ac:dyDescent="0.25">
      <c r="A880" s="4">
        <v>25.77</v>
      </c>
      <c r="B880" s="1">
        <v>5782.9309999999996</v>
      </c>
    </row>
    <row r="881" spans="1:2" x14ac:dyDescent="0.25">
      <c r="A881" s="4">
        <v>25.78</v>
      </c>
      <c r="B881" s="1">
        <v>5786.0550000000003</v>
      </c>
    </row>
    <row r="882" spans="1:2" x14ac:dyDescent="0.25">
      <c r="A882" s="4">
        <v>25.79</v>
      </c>
      <c r="B882" s="1">
        <v>5789.1790000000001</v>
      </c>
    </row>
    <row r="883" spans="1:2" x14ac:dyDescent="0.25">
      <c r="A883" s="4">
        <v>25.8</v>
      </c>
      <c r="B883" s="1">
        <v>5792.3029999999999</v>
      </c>
    </row>
    <row r="884" spans="1:2" x14ac:dyDescent="0.25">
      <c r="A884" s="4">
        <v>25.81</v>
      </c>
      <c r="B884" s="1">
        <v>5795.4269999999997</v>
      </c>
    </row>
    <row r="885" spans="1:2" x14ac:dyDescent="0.25">
      <c r="A885" s="4">
        <v>25.82</v>
      </c>
      <c r="B885" s="1">
        <v>5798.5519999999997</v>
      </c>
    </row>
    <row r="886" spans="1:2" x14ac:dyDescent="0.25">
      <c r="A886" s="4">
        <v>25.83</v>
      </c>
      <c r="B886" s="1">
        <v>5801.6769999999997</v>
      </c>
    </row>
    <row r="887" spans="1:2" x14ac:dyDescent="0.25">
      <c r="A887" s="4">
        <v>25.84</v>
      </c>
      <c r="B887" s="1">
        <v>5804.8019999999997</v>
      </c>
    </row>
    <row r="888" spans="1:2" x14ac:dyDescent="0.25">
      <c r="A888" s="4">
        <v>25.85</v>
      </c>
      <c r="B888" s="1">
        <v>5807.9279999999999</v>
      </c>
    </row>
    <row r="889" spans="1:2" x14ac:dyDescent="0.25">
      <c r="A889" s="4">
        <v>25.86</v>
      </c>
      <c r="B889" s="1">
        <v>5811.0529999999999</v>
      </c>
    </row>
    <row r="890" spans="1:2" x14ac:dyDescent="0.25">
      <c r="A890" s="4">
        <v>25.87</v>
      </c>
      <c r="B890" s="1">
        <v>5814.1790000000001</v>
      </c>
    </row>
    <row r="891" spans="1:2" x14ac:dyDescent="0.25">
      <c r="A891" s="4">
        <v>25.88</v>
      </c>
      <c r="B891" s="1">
        <v>5817.3050000000003</v>
      </c>
    </row>
    <row r="892" spans="1:2" x14ac:dyDescent="0.25">
      <c r="A892" s="4">
        <v>25.89</v>
      </c>
      <c r="B892" s="1">
        <v>5820.4319999999998</v>
      </c>
    </row>
    <row r="893" spans="1:2" x14ac:dyDescent="0.25">
      <c r="A893" s="4">
        <v>25.9</v>
      </c>
      <c r="B893" s="1">
        <v>5823.558</v>
      </c>
    </row>
    <row r="894" spans="1:2" x14ac:dyDescent="0.25">
      <c r="A894" s="4">
        <v>25.91</v>
      </c>
      <c r="B894" s="1">
        <v>5826.6850000000004</v>
      </c>
    </row>
    <row r="895" spans="1:2" x14ac:dyDescent="0.25">
      <c r="A895" s="4">
        <v>25.92</v>
      </c>
      <c r="B895" s="1">
        <v>5829.8119999999999</v>
      </c>
    </row>
    <row r="896" spans="1:2" x14ac:dyDescent="0.25">
      <c r="A896" s="4">
        <v>25.93</v>
      </c>
      <c r="B896" s="1">
        <v>5832.9390000000003</v>
      </c>
    </row>
    <row r="897" spans="1:2" x14ac:dyDescent="0.25">
      <c r="A897" s="4">
        <v>25.94</v>
      </c>
      <c r="B897" s="1">
        <v>5836.067</v>
      </c>
    </row>
    <row r="898" spans="1:2" x14ac:dyDescent="0.25">
      <c r="A898" s="4">
        <v>25.95</v>
      </c>
      <c r="B898" s="1">
        <v>5839.1940000000004</v>
      </c>
    </row>
    <row r="899" spans="1:2" x14ac:dyDescent="0.25">
      <c r="A899" s="4">
        <v>25.96</v>
      </c>
      <c r="B899" s="1">
        <v>5842.3220000000001</v>
      </c>
    </row>
    <row r="900" spans="1:2" x14ac:dyDescent="0.25">
      <c r="A900" s="4">
        <v>25.97</v>
      </c>
      <c r="B900" s="1">
        <v>5845.45</v>
      </c>
    </row>
    <row r="901" spans="1:2" x14ac:dyDescent="0.25">
      <c r="A901" s="4">
        <v>25.98</v>
      </c>
      <c r="B901" s="1">
        <v>5848.5789999999997</v>
      </c>
    </row>
    <row r="902" spans="1:2" x14ac:dyDescent="0.25">
      <c r="A902" s="4">
        <v>25.99</v>
      </c>
      <c r="B902" s="1">
        <v>5851.7070000000003</v>
      </c>
    </row>
    <row r="903" spans="1:2" x14ac:dyDescent="0.25">
      <c r="A903" s="4">
        <v>26</v>
      </c>
      <c r="B903" s="1">
        <v>5854.8360000000002</v>
      </c>
    </row>
    <row r="904" spans="1:2" x14ac:dyDescent="0.25">
      <c r="A904" s="4">
        <v>26.01</v>
      </c>
      <c r="B904" s="1">
        <v>5857.9650000000001</v>
      </c>
    </row>
    <row r="905" spans="1:2" x14ac:dyDescent="0.25">
      <c r="A905" s="4">
        <v>26.02</v>
      </c>
      <c r="B905" s="1">
        <v>5861.0940000000001</v>
      </c>
    </row>
    <row r="906" spans="1:2" x14ac:dyDescent="0.25">
      <c r="A906" s="4">
        <v>26.03</v>
      </c>
      <c r="B906" s="1">
        <v>5864.2240000000002</v>
      </c>
    </row>
    <row r="907" spans="1:2" x14ac:dyDescent="0.25">
      <c r="A907" s="4">
        <v>26.04</v>
      </c>
      <c r="B907" s="1">
        <v>5867.3540000000003</v>
      </c>
    </row>
    <row r="908" spans="1:2" x14ac:dyDescent="0.25">
      <c r="A908" s="4">
        <v>26.05</v>
      </c>
      <c r="B908" s="1">
        <v>5870.4840000000004</v>
      </c>
    </row>
    <row r="909" spans="1:2" x14ac:dyDescent="0.25">
      <c r="A909" s="4">
        <v>26.06</v>
      </c>
      <c r="B909" s="1">
        <v>5873.6139999999996</v>
      </c>
    </row>
    <row r="910" spans="1:2" x14ac:dyDescent="0.25">
      <c r="A910" s="4">
        <v>26.07</v>
      </c>
      <c r="B910" s="1">
        <v>5876.7439999999997</v>
      </c>
    </row>
    <row r="911" spans="1:2" x14ac:dyDescent="0.25">
      <c r="A911" s="4">
        <v>26.08</v>
      </c>
      <c r="B911" s="1">
        <v>5879.875</v>
      </c>
    </row>
    <row r="912" spans="1:2" x14ac:dyDescent="0.25">
      <c r="A912" s="4">
        <v>26.09</v>
      </c>
      <c r="B912" s="1">
        <v>5883.0050000000001</v>
      </c>
    </row>
    <row r="913" spans="1:2" x14ac:dyDescent="0.25">
      <c r="A913" s="4">
        <v>26.1</v>
      </c>
      <c r="B913" s="1">
        <v>5886.1369999999997</v>
      </c>
    </row>
    <row r="914" spans="1:2" x14ac:dyDescent="0.25">
      <c r="A914" s="4">
        <v>26.11</v>
      </c>
      <c r="B914" s="1">
        <v>5889.268</v>
      </c>
    </row>
    <row r="915" spans="1:2" x14ac:dyDescent="0.25">
      <c r="A915" s="4">
        <v>26.12</v>
      </c>
      <c r="B915" s="1">
        <v>5892.3990000000003</v>
      </c>
    </row>
    <row r="916" spans="1:2" x14ac:dyDescent="0.25">
      <c r="A916" s="4">
        <v>26.13</v>
      </c>
      <c r="B916" s="1">
        <v>5895.5309999999999</v>
      </c>
    </row>
    <row r="917" spans="1:2" x14ac:dyDescent="0.25">
      <c r="A917" s="4">
        <v>26.14</v>
      </c>
      <c r="B917" s="1">
        <v>5898.6629999999996</v>
      </c>
    </row>
    <row r="918" spans="1:2" x14ac:dyDescent="0.25">
      <c r="A918" s="4">
        <v>26.15</v>
      </c>
      <c r="B918" s="1">
        <v>5901.7950000000001</v>
      </c>
    </row>
    <row r="919" spans="1:2" x14ac:dyDescent="0.25">
      <c r="A919" s="4">
        <v>26.16</v>
      </c>
      <c r="B919" s="1">
        <v>5904.9279999999999</v>
      </c>
    </row>
    <row r="920" spans="1:2" x14ac:dyDescent="0.25">
      <c r="A920" s="4">
        <v>26.17</v>
      </c>
      <c r="B920" s="1">
        <v>5908.06</v>
      </c>
    </row>
    <row r="921" spans="1:2" x14ac:dyDescent="0.25">
      <c r="A921" s="4">
        <v>26.18</v>
      </c>
      <c r="B921" s="1">
        <v>5911.1930000000002</v>
      </c>
    </row>
    <row r="922" spans="1:2" x14ac:dyDescent="0.25">
      <c r="A922" s="4">
        <v>26.19</v>
      </c>
      <c r="B922" s="1">
        <v>5914.326</v>
      </c>
    </row>
    <row r="923" spans="1:2" x14ac:dyDescent="0.25">
      <c r="A923" s="4">
        <v>26.2</v>
      </c>
      <c r="B923" s="1">
        <v>5917.4589999999998</v>
      </c>
    </row>
    <row r="924" spans="1:2" x14ac:dyDescent="0.25">
      <c r="A924" s="4">
        <v>26.21</v>
      </c>
      <c r="B924" s="1">
        <v>5920.5929999999998</v>
      </c>
    </row>
    <row r="925" spans="1:2" x14ac:dyDescent="0.25">
      <c r="A925" s="4">
        <v>26.22</v>
      </c>
      <c r="B925" s="1">
        <v>5923.7269999999999</v>
      </c>
    </row>
    <row r="926" spans="1:2" x14ac:dyDescent="0.25">
      <c r="A926" s="4">
        <v>26.23</v>
      </c>
      <c r="B926" s="1">
        <v>5926.8609999999999</v>
      </c>
    </row>
    <row r="927" spans="1:2" x14ac:dyDescent="0.25">
      <c r="A927" s="4">
        <v>26.24</v>
      </c>
      <c r="B927" s="1">
        <v>5929.9949999999999</v>
      </c>
    </row>
    <row r="928" spans="1:2" x14ac:dyDescent="0.25">
      <c r="A928" s="4">
        <v>26.25</v>
      </c>
      <c r="B928" s="1">
        <v>5933.1289999999999</v>
      </c>
    </row>
    <row r="929" spans="1:2" x14ac:dyDescent="0.25">
      <c r="A929" s="4">
        <v>26.26</v>
      </c>
      <c r="B929" s="1">
        <v>5936.2640000000001</v>
      </c>
    </row>
    <row r="930" spans="1:2" x14ac:dyDescent="0.25">
      <c r="A930" s="4">
        <v>26.27</v>
      </c>
      <c r="B930" s="1">
        <v>5939.3990000000003</v>
      </c>
    </row>
    <row r="931" spans="1:2" x14ac:dyDescent="0.25">
      <c r="A931" s="4">
        <v>26.28</v>
      </c>
      <c r="B931" s="1">
        <v>5942.5339999999997</v>
      </c>
    </row>
    <row r="932" spans="1:2" x14ac:dyDescent="0.25">
      <c r="A932" s="4">
        <v>26.29</v>
      </c>
      <c r="B932" s="1">
        <v>5945.6689999999999</v>
      </c>
    </row>
    <row r="933" spans="1:2" x14ac:dyDescent="0.25">
      <c r="A933" s="4">
        <v>26.3</v>
      </c>
      <c r="B933" s="1">
        <v>5948.8050000000003</v>
      </c>
    </row>
    <row r="934" spans="1:2" x14ac:dyDescent="0.25">
      <c r="A934" s="4">
        <v>26.31</v>
      </c>
      <c r="B934" s="1">
        <v>5951.9409999999998</v>
      </c>
    </row>
    <row r="935" spans="1:2" x14ac:dyDescent="0.25">
      <c r="A935" s="4">
        <v>26.32</v>
      </c>
      <c r="B935" s="1">
        <v>5955.0770000000002</v>
      </c>
    </row>
    <row r="936" spans="1:2" x14ac:dyDescent="0.25">
      <c r="A936" s="4">
        <v>26.33</v>
      </c>
      <c r="B936" s="1">
        <v>5958.2129999999997</v>
      </c>
    </row>
    <row r="937" spans="1:2" x14ac:dyDescent="0.25">
      <c r="A937" s="4">
        <v>26.34</v>
      </c>
      <c r="B937" s="1">
        <v>5961.3490000000002</v>
      </c>
    </row>
    <row r="938" spans="1:2" x14ac:dyDescent="0.25">
      <c r="A938" s="4">
        <v>26.35</v>
      </c>
      <c r="B938" s="1">
        <v>5964.4859999999999</v>
      </c>
    </row>
    <row r="939" spans="1:2" x14ac:dyDescent="0.25">
      <c r="A939" s="4">
        <v>26.36</v>
      </c>
      <c r="B939" s="1">
        <v>5967.6229999999996</v>
      </c>
    </row>
    <row r="940" spans="1:2" x14ac:dyDescent="0.25">
      <c r="A940" s="4">
        <v>26.37</v>
      </c>
      <c r="B940" s="1">
        <v>5970.76</v>
      </c>
    </row>
    <row r="941" spans="1:2" x14ac:dyDescent="0.25">
      <c r="A941" s="4">
        <v>26.38</v>
      </c>
      <c r="B941" s="1">
        <v>5973.8980000000001</v>
      </c>
    </row>
    <row r="942" spans="1:2" x14ac:dyDescent="0.25">
      <c r="A942" s="4">
        <v>26.39</v>
      </c>
      <c r="B942" s="1">
        <v>5977.0349999999999</v>
      </c>
    </row>
    <row r="943" spans="1:2" x14ac:dyDescent="0.25">
      <c r="A943" s="4">
        <v>26.4</v>
      </c>
      <c r="B943" s="1">
        <v>5980.1729999999998</v>
      </c>
    </row>
    <row r="944" spans="1:2" x14ac:dyDescent="0.25">
      <c r="A944" s="4">
        <v>26.41</v>
      </c>
      <c r="B944" s="1">
        <v>5983.3109999999997</v>
      </c>
    </row>
    <row r="945" spans="1:2" x14ac:dyDescent="0.25">
      <c r="A945" s="4">
        <v>26.42</v>
      </c>
      <c r="B945" s="1">
        <v>5986.4489999999996</v>
      </c>
    </row>
    <row r="946" spans="1:2" x14ac:dyDescent="0.25">
      <c r="A946" s="4">
        <v>26.43</v>
      </c>
      <c r="B946" s="1">
        <v>5989.5879999999997</v>
      </c>
    </row>
    <row r="947" spans="1:2" x14ac:dyDescent="0.25">
      <c r="A947" s="4">
        <v>26.44</v>
      </c>
      <c r="B947" s="1">
        <v>5992.7259999999997</v>
      </c>
    </row>
    <row r="948" spans="1:2" x14ac:dyDescent="0.25">
      <c r="A948" s="4">
        <v>26.45</v>
      </c>
      <c r="B948" s="1">
        <v>5995.8649999999998</v>
      </c>
    </row>
    <row r="949" spans="1:2" x14ac:dyDescent="0.25">
      <c r="A949" s="4">
        <v>26.46</v>
      </c>
      <c r="B949" s="1">
        <v>5999.0050000000001</v>
      </c>
    </row>
    <row r="950" spans="1:2" x14ac:dyDescent="0.25">
      <c r="A950" s="4">
        <v>26.47</v>
      </c>
      <c r="B950" s="1">
        <v>6002.1440000000002</v>
      </c>
    </row>
    <row r="951" spans="1:2" x14ac:dyDescent="0.25">
      <c r="A951" s="4">
        <v>26.48</v>
      </c>
      <c r="B951" s="1">
        <v>6005.2839999999997</v>
      </c>
    </row>
    <row r="952" spans="1:2" x14ac:dyDescent="0.25">
      <c r="A952" s="4">
        <v>26.49</v>
      </c>
      <c r="B952" s="1">
        <v>6008.4229999999998</v>
      </c>
    </row>
    <row r="953" spans="1:2" x14ac:dyDescent="0.25">
      <c r="A953" s="4">
        <v>26.5</v>
      </c>
      <c r="B953" s="1">
        <v>6011.5640000000003</v>
      </c>
    </row>
    <row r="954" spans="1:2" x14ac:dyDescent="0.25">
      <c r="A954" s="4">
        <v>26.51</v>
      </c>
      <c r="B954" s="1">
        <v>6014.7039999999997</v>
      </c>
    </row>
    <row r="955" spans="1:2" x14ac:dyDescent="0.25">
      <c r="A955" s="4">
        <v>26.52</v>
      </c>
      <c r="B955" s="1">
        <v>6017.8440000000001</v>
      </c>
    </row>
    <row r="956" spans="1:2" x14ac:dyDescent="0.25">
      <c r="A956" s="4">
        <v>26.53</v>
      </c>
      <c r="B956" s="1">
        <v>6020.9849999999997</v>
      </c>
    </row>
    <row r="957" spans="1:2" x14ac:dyDescent="0.25">
      <c r="A957" s="4">
        <v>26.54</v>
      </c>
      <c r="B957" s="1">
        <v>6024.1260000000002</v>
      </c>
    </row>
    <row r="958" spans="1:2" x14ac:dyDescent="0.25">
      <c r="A958" s="4">
        <v>26.55</v>
      </c>
      <c r="B958" s="1">
        <v>6027.2669999999998</v>
      </c>
    </row>
    <row r="959" spans="1:2" x14ac:dyDescent="0.25">
      <c r="A959" s="4">
        <v>26.56</v>
      </c>
      <c r="B959" s="1">
        <v>6030.4089999999997</v>
      </c>
    </row>
    <row r="960" spans="1:2" x14ac:dyDescent="0.25">
      <c r="A960" s="4">
        <v>26.57</v>
      </c>
      <c r="B960" s="1">
        <v>6033.55</v>
      </c>
    </row>
    <row r="961" spans="1:2" x14ac:dyDescent="0.25">
      <c r="A961" s="4">
        <v>26.58</v>
      </c>
      <c r="B961" s="1">
        <v>6036.692</v>
      </c>
    </row>
    <row r="962" spans="1:2" x14ac:dyDescent="0.25">
      <c r="A962" s="4">
        <v>26.59</v>
      </c>
      <c r="B962" s="1">
        <v>6039.8339999999998</v>
      </c>
    </row>
    <row r="963" spans="1:2" x14ac:dyDescent="0.25">
      <c r="A963" s="4">
        <v>26.6</v>
      </c>
      <c r="B963" s="1">
        <v>6042.9769999999999</v>
      </c>
    </row>
    <row r="964" spans="1:2" x14ac:dyDescent="0.25">
      <c r="A964" s="4">
        <v>26.61</v>
      </c>
      <c r="B964" s="1">
        <v>6046.1189999999997</v>
      </c>
    </row>
    <row r="965" spans="1:2" x14ac:dyDescent="0.25">
      <c r="A965" s="4">
        <v>26.62</v>
      </c>
      <c r="B965" s="1">
        <v>6049.2619999999997</v>
      </c>
    </row>
    <row r="966" spans="1:2" x14ac:dyDescent="0.25">
      <c r="A966" s="4">
        <v>26.63</v>
      </c>
      <c r="B966" s="1">
        <v>6052.4049999999997</v>
      </c>
    </row>
    <row r="967" spans="1:2" x14ac:dyDescent="0.25">
      <c r="A967" s="4">
        <v>26.64</v>
      </c>
      <c r="B967" s="1">
        <v>6055.5479999999998</v>
      </c>
    </row>
    <row r="968" spans="1:2" x14ac:dyDescent="0.25">
      <c r="A968" s="4">
        <v>26.65</v>
      </c>
      <c r="B968" s="1">
        <v>6058.692</v>
      </c>
    </row>
    <row r="969" spans="1:2" x14ac:dyDescent="0.25">
      <c r="A969" s="4">
        <v>26.66</v>
      </c>
      <c r="B969" s="1">
        <v>6061.835</v>
      </c>
    </row>
    <row r="970" spans="1:2" x14ac:dyDescent="0.25">
      <c r="A970" s="4">
        <v>26.67</v>
      </c>
      <c r="B970" s="1">
        <v>6064.9790000000003</v>
      </c>
    </row>
    <row r="971" spans="1:2" x14ac:dyDescent="0.25">
      <c r="A971" s="4">
        <v>26.68</v>
      </c>
      <c r="B971" s="1">
        <v>6068.1229999999996</v>
      </c>
    </row>
    <row r="972" spans="1:2" x14ac:dyDescent="0.25">
      <c r="A972" s="4">
        <v>26.69</v>
      </c>
      <c r="B972" s="1">
        <v>6071.268</v>
      </c>
    </row>
    <row r="973" spans="1:2" x14ac:dyDescent="0.25">
      <c r="A973" s="4">
        <v>26.7</v>
      </c>
      <c r="B973" s="1">
        <v>6074.4120000000003</v>
      </c>
    </row>
    <row r="974" spans="1:2" x14ac:dyDescent="0.25">
      <c r="A974" s="4">
        <v>26.71</v>
      </c>
      <c r="B974" s="1">
        <v>6077.5569999999998</v>
      </c>
    </row>
    <row r="975" spans="1:2" x14ac:dyDescent="0.25">
      <c r="A975" s="4">
        <v>26.72</v>
      </c>
      <c r="B975" s="1">
        <v>6080.7020000000002</v>
      </c>
    </row>
    <row r="976" spans="1:2" x14ac:dyDescent="0.25">
      <c r="A976" s="4">
        <v>26.73</v>
      </c>
      <c r="B976" s="1">
        <v>6083.8469999999998</v>
      </c>
    </row>
    <row r="977" spans="1:2" x14ac:dyDescent="0.25">
      <c r="A977" s="4">
        <v>26.74</v>
      </c>
      <c r="B977" s="1">
        <v>6086.9930000000004</v>
      </c>
    </row>
    <row r="978" spans="1:2" x14ac:dyDescent="0.25">
      <c r="A978" s="4">
        <v>26.75</v>
      </c>
      <c r="B978" s="1">
        <v>6090.1379999999999</v>
      </c>
    </row>
    <row r="979" spans="1:2" x14ac:dyDescent="0.25">
      <c r="A979" s="4">
        <v>26.76</v>
      </c>
      <c r="B979" s="1">
        <v>6093.2839999999997</v>
      </c>
    </row>
    <row r="980" spans="1:2" x14ac:dyDescent="0.25">
      <c r="A980" s="4">
        <v>26.77</v>
      </c>
      <c r="B980" s="1">
        <v>6096.4309999999996</v>
      </c>
    </row>
    <row r="981" spans="1:2" x14ac:dyDescent="0.25">
      <c r="A981" s="4">
        <v>26.78</v>
      </c>
      <c r="B981" s="1">
        <v>6099.5770000000002</v>
      </c>
    </row>
    <row r="982" spans="1:2" x14ac:dyDescent="0.25">
      <c r="A982" s="4">
        <v>26.79</v>
      </c>
      <c r="B982" s="1">
        <v>6102.7240000000002</v>
      </c>
    </row>
    <row r="983" spans="1:2" x14ac:dyDescent="0.25">
      <c r="A983" s="4">
        <v>26.8</v>
      </c>
      <c r="B983" s="1">
        <v>6105.87</v>
      </c>
    </row>
    <row r="984" spans="1:2" x14ac:dyDescent="0.25">
      <c r="A984" s="4">
        <v>26.81</v>
      </c>
      <c r="B984" s="1">
        <v>6109.0169999999998</v>
      </c>
    </row>
    <row r="985" spans="1:2" x14ac:dyDescent="0.25">
      <c r="A985" s="4">
        <v>26.82</v>
      </c>
      <c r="B985" s="1">
        <v>6112.165</v>
      </c>
    </row>
    <row r="986" spans="1:2" x14ac:dyDescent="0.25">
      <c r="A986" s="4">
        <v>26.83</v>
      </c>
      <c r="B986" s="1">
        <v>6115.3119999999999</v>
      </c>
    </row>
    <row r="987" spans="1:2" x14ac:dyDescent="0.25">
      <c r="A987" s="4">
        <v>26.84</v>
      </c>
      <c r="B987" s="1">
        <v>6118.46</v>
      </c>
    </row>
    <row r="988" spans="1:2" x14ac:dyDescent="0.25">
      <c r="A988" s="4">
        <v>26.85</v>
      </c>
      <c r="B988" s="1">
        <v>6121.6080000000002</v>
      </c>
    </row>
    <row r="989" spans="1:2" x14ac:dyDescent="0.25">
      <c r="A989" s="4">
        <v>26.86</v>
      </c>
      <c r="B989" s="1">
        <v>6124.7560000000003</v>
      </c>
    </row>
    <row r="990" spans="1:2" x14ac:dyDescent="0.25">
      <c r="A990" s="4">
        <v>26.87</v>
      </c>
      <c r="B990" s="1">
        <v>6127.9040000000005</v>
      </c>
    </row>
    <row r="991" spans="1:2" x14ac:dyDescent="0.25">
      <c r="A991" s="4">
        <v>26.88</v>
      </c>
      <c r="B991" s="1">
        <v>6131.0529999999999</v>
      </c>
    </row>
    <row r="992" spans="1:2" x14ac:dyDescent="0.25">
      <c r="A992" s="4">
        <v>26.89</v>
      </c>
      <c r="B992" s="1">
        <v>6134.2020000000002</v>
      </c>
    </row>
    <row r="993" spans="1:2" x14ac:dyDescent="0.25">
      <c r="A993" s="4">
        <v>26.9</v>
      </c>
      <c r="B993" s="1">
        <v>6137.3509999999997</v>
      </c>
    </row>
    <row r="994" spans="1:2" x14ac:dyDescent="0.25">
      <c r="A994" s="4">
        <v>26.91</v>
      </c>
      <c r="B994" s="1">
        <v>6140.5</v>
      </c>
    </row>
    <row r="995" spans="1:2" x14ac:dyDescent="0.25">
      <c r="A995" s="4">
        <v>26.92</v>
      </c>
      <c r="B995" s="1">
        <v>6143.65</v>
      </c>
    </row>
    <row r="996" spans="1:2" x14ac:dyDescent="0.25">
      <c r="A996" s="4">
        <v>26.93</v>
      </c>
      <c r="B996" s="1">
        <v>6146.8</v>
      </c>
    </row>
    <row r="997" spans="1:2" x14ac:dyDescent="0.25">
      <c r="A997" s="4">
        <v>26.94</v>
      </c>
      <c r="B997" s="1">
        <v>6149.95</v>
      </c>
    </row>
    <row r="998" spans="1:2" x14ac:dyDescent="0.25">
      <c r="A998" s="4">
        <v>26.95</v>
      </c>
      <c r="B998" s="1">
        <v>6153.1</v>
      </c>
    </row>
    <row r="999" spans="1:2" x14ac:dyDescent="0.25">
      <c r="A999" s="4">
        <v>26.96</v>
      </c>
      <c r="B999" s="1">
        <v>6156.25</v>
      </c>
    </row>
    <row r="1000" spans="1:2" x14ac:dyDescent="0.25">
      <c r="A1000" s="4">
        <v>26.97</v>
      </c>
      <c r="B1000" s="1">
        <v>6159.4009999999998</v>
      </c>
    </row>
    <row r="1001" spans="1:2" x14ac:dyDescent="0.25">
      <c r="A1001" s="4">
        <v>26.98</v>
      </c>
      <c r="B1001" s="1">
        <v>6162.5519999999997</v>
      </c>
    </row>
    <row r="1002" spans="1:2" x14ac:dyDescent="0.25">
      <c r="A1002" s="4">
        <v>26.99</v>
      </c>
      <c r="B1002" s="1">
        <v>6165.7030000000004</v>
      </c>
    </row>
    <row r="1003" spans="1:2" x14ac:dyDescent="0.25">
      <c r="A1003" s="4">
        <v>27</v>
      </c>
      <c r="B1003" s="1">
        <v>6168.8540000000003</v>
      </c>
    </row>
    <row r="1004" spans="1:2" x14ac:dyDescent="0.25">
      <c r="A1004" s="4">
        <v>27.01</v>
      </c>
      <c r="B1004" s="1">
        <v>6172.0060000000003</v>
      </c>
    </row>
    <row r="1005" spans="1:2" x14ac:dyDescent="0.25">
      <c r="A1005" s="4">
        <v>27.02</v>
      </c>
      <c r="B1005" s="1">
        <v>6175.1580000000004</v>
      </c>
    </row>
    <row r="1006" spans="1:2" x14ac:dyDescent="0.25">
      <c r="A1006" s="4">
        <v>27.03</v>
      </c>
      <c r="B1006" s="1">
        <v>6178.31</v>
      </c>
    </row>
    <row r="1007" spans="1:2" x14ac:dyDescent="0.25">
      <c r="A1007" s="4">
        <v>27.04</v>
      </c>
      <c r="B1007" s="1">
        <v>6181.4620000000004</v>
      </c>
    </row>
    <row r="1008" spans="1:2" x14ac:dyDescent="0.25">
      <c r="A1008" s="4">
        <v>27.05</v>
      </c>
      <c r="B1008" s="1">
        <v>6184.6139999999996</v>
      </c>
    </row>
    <row r="1009" spans="1:2" x14ac:dyDescent="0.25">
      <c r="A1009" s="4">
        <v>27.06</v>
      </c>
      <c r="B1009" s="1">
        <v>6187.7669999999998</v>
      </c>
    </row>
    <row r="1010" spans="1:2" x14ac:dyDescent="0.25">
      <c r="A1010" s="4">
        <v>27.07</v>
      </c>
      <c r="B1010" s="1">
        <v>6190.92</v>
      </c>
    </row>
    <row r="1011" spans="1:2" x14ac:dyDescent="0.25">
      <c r="A1011" s="4">
        <v>27.08</v>
      </c>
      <c r="B1011" s="1">
        <v>6194.0730000000003</v>
      </c>
    </row>
    <row r="1012" spans="1:2" x14ac:dyDescent="0.25">
      <c r="A1012" s="4">
        <v>27.09</v>
      </c>
      <c r="B1012" s="1">
        <v>6197.2259999999997</v>
      </c>
    </row>
    <row r="1013" spans="1:2" x14ac:dyDescent="0.25">
      <c r="A1013" s="4">
        <v>27.1</v>
      </c>
      <c r="B1013" s="1">
        <v>6200.38</v>
      </c>
    </row>
    <row r="1014" spans="1:2" x14ac:dyDescent="0.25">
      <c r="A1014" s="4">
        <v>27.11</v>
      </c>
      <c r="B1014" s="1">
        <v>6203.5339999999997</v>
      </c>
    </row>
    <row r="1015" spans="1:2" x14ac:dyDescent="0.25">
      <c r="A1015" s="4">
        <v>27.12</v>
      </c>
      <c r="B1015" s="1">
        <v>6206.6880000000001</v>
      </c>
    </row>
    <row r="1016" spans="1:2" x14ac:dyDescent="0.25">
      <c r="A1016" s="4">
        <v>27.13</v>
      </c>
      <c r="B1016" s="1">
        <v>6209.8419999999996</v>
      </c>
    </row>
    <row r="1017" spans="1:2" x14ac:dyDescent="0.25">
      <c r="A1017" s="4">
        <v>27.14</v>
      </c>
      <c r="B1017" s="1">
        <v>6212.9970000000003</v>
      </c>
    </row>
    <row r="1018" spans="1:2" x14ac:dyDescent="0.25">
      <c r="A1018" s="4">
        <v>27.15</v>
      </c>
      <c r="B1018" s="1">
        <v>6216.1509999999998</v>
      </c>
    </row>
    <row r="1019" spans="1:2" x14ac:dyDescent="0.25">
      <c r="A1019" s="4">
        <v>27.16</v>
      </c>
      <c r="B1019" s="1">
        <v>6219.3059999999996</v>
      </c>
    </row>
    <row r="1020" spans="1:2" x14ac:dyDescent="0.25">
      <c r="A1020" s="4">
        <v>27.17</v>
      </c>
      <c r="B1020" s="1">
        <v>6222.4610000000002</v>
      </c>
    </row>
    <row r="1021" spans="1:2" x14ac:dyDescent="0.25">
      <c r="A1021" s="4">
        <v>27.18</v>
      </c>
      <c r="B1021" s="1">
        <v>6225.6170000000002</v>
      </c>
    </row>
    <row r="1022" spans="1:2" x14ac:dyDescent="0.25">
      <c r="A1022" s="4">
        <v>27.19</v>
      </c>
      <c r="B1022" s="1">
        <v>6228.7719999999999</v>
      </c>
    </row>
    <row r="1023" spans="1:2" x14ac:dyDescent="0.25">
      <c r="A1023" s="4">
        <v>27.2</v>
      </c>
      <c r="B1023" s="1">
        <v>6231.9279999999999</v>
      </c>
    </row>
    <row r="1024" spans="1:2" x14ac:dyDescent="0.25">
      <c r="A1024" s="4">
        <v>27.21</v>
      </c>
      <c r="B1024" s="1">
        <v>6235.0839999999998</v>
      </c>
    </row>
    <row r="1025" spans="1:2" x14ac:dyDescent="0.25">
      <c r="A1025" s="4">
        <v>27.22</v>
      </c>
      <c r="B1025" s="1">
        <v>6238.241</v>
      </c>
    </row>
    <row r="1026" spans="1:2" x14ac:dyDescent="0.25">
      <c r="A1026" s="4">
        <v>27.23</v>
      </c>
      <c r="B1026" s="1">
        <v>6241.3969999999999</v>
      </c>
    </row>
    <row r="1027" spans="1:2" x14ac:dyDescent="0.25">
      <c r="A1027" s="4">
        <v>27.24</v>
      </c>
      <c r="B1027" s="1">
        <v>6244.5540000000001</v>
      </c>
    </row>
    <row r="1028" spans="1:2" x14ac:dyDescent="0.25">
      <c r="A1028" s="4">
        <v>27.25</v>
      </c>
      <c r="B1028" s="1">
        <v>6247.7110000000002</v>
      </c>
    </row>
    <row r="1029" spans="1:2" x14ac:dyDescent="0.25">
      <c r="A1029" s="4">
        <v>27.26</v>
      </c>
      <c r="B1029" s="1">
        <v>6250.8680000000004</v>
      </c>
    </row>
    <row r="1030" spans="1:2" x14ac:dyDescent="0.25">
      <c r="A1030" s="4">
        <v>27.27</v>
      </c>
      <c r="B1030" s="1">
        <v>6254.0249999999996</v>
      </c>
    </row>
    <row r="1031" spans="1:2" x14ac:dyDescent="0.25">
      <c r="A1031" s="4">
        <v>27.28</v>
      </c>
      <c r="B1031" s="1">
        <v>6257.183</v>
      </c>
    </row>
    <row r="1032" spans="1:2" x14ac:dyDescent="0.25">
      <c r="A1032" s="4">
        <v>27.29</v>
      </c>
      <c r="B1032" s="1">
        <v>6260.3410000000003</v>
      </c>
    </row>
    <row r="1033" spans="1:2" x14ac:dyDescent="0.25">
      <c r="A1033" s="4">
        <v>27.3</v>
      </c>
      <c r="B1033" s="1">
        <v>6263.4989999999998</v>
      </c>
    </row>
    <row r="1034" spans="1:2" x14ac:dyDescent="0.25">
      <c r="A1034" s="4">
        <v>27.31</v>
      </c>
      <c r="B1034" s="1">
        <v>6266.6570000000002</v>
      </c>
    </row>
    <row r="1035" spans="1:2" x14ac:dyDescent="0.25">
      <c r="A1035" s="4">
        <v>27.32</v>
      </c>
      <c r="B1035" s="1">
        <v>6269.8159999999998</v>
      </c>
    </row>
    <row r="1036" spans="1:2" x14ac:dyDescent="0.25">
      <c r="A1036" s="4">
        <v>27.33</v>
      </c>
      <c r="B1036" s="1">
        <v>6272.9750000000004</v>
      </c>
    </row>
    <row r="1037" spans="1:2" x14ac:dyDescent="0.25">
      <c r="A1037" s="4">
        <v>27.34</v>
      </c>
      <c r="B1037" s="1">
        <v>6276.134</v>
      </c>
    </row>
    <row r="1038" spans="1:2" x14ac:dyDescent="0.25">
      <c r="A1038" s="4">
        <v>27.35</v>
      </c>
      <c r="B1038" s="1">
        <v>6279.2929999999997</v>
      </c>
    </row>
    <row r="1039" spans="1:2" x14ac:dyDescent="0.25">
      <c r="A1039" s="4">
        <v>27.36</v>
      </c>
      <c r="B1039" s="1">
        <v>6282.4520000000002</v>
      </c>
    </row>
    <row r="1040" spans="1:2" x14ac:dyDescent="0.25">
      <c r="A1040" s="4">
        <v>27.37</v>
      </c>
      <c r="B1040" s="1">
        <v>6285.6120000000001</v>
      </c>
    </row>
    <row r="1041" spans="1:2" x14ac:dyDescent="0.25">
      <c r="A1041" s="4">
        <v>27.38</v>
      </c>
      <c r="B1041" s="1">
        <v>6288.7719999999999</v>
      </c>
    </row>
    <row r="1042" spans="1:2" x14ac:dyDescent="0.25">
      <c r="A1042" s="4">
        <v>27.39</v>
      </c>
      <c r="B1042" s="1">
        <v>6291.9319999999998</v>
      </c>
    </row>
    <row r="1043" spans="1:2" x14ac:dyDescent="0.25">
      <c r="A1043" s="4">
        <v>27.4</v>
      </c>
      <c r="B1043" s="1">
        <v>6295.0919999999996</v>
      </c>
    </row>
    <row r="1044" spans="1:2" x14ac:dyDescent="0.25">
      <c r="A1044" s="4">
        <v>27.41</v>
      </c>
      <c r="B1044" s="1">
        <v>6298.2529999999997</v>
      </c>
    </row>
    <row r="1045" spans="1:2" x14ac:dyDescent="0.25">
      <c r="A1045" s="4">
        <v>27.42</v>
      </c>
      <c r="B1045" s="1">
        <v>6301.4139999999998</v>
      </c>
    </row>
    <row r="1046" spans="1:2" x14ac:dyDescent="0.25">
      <c r="A1046" s="4">
        <v>27.43</v>
      </c>
      <c r="B1046" s="1">
        <v>6304.5749999999998</v>
      </c>
    </row>
    <row r="1047" spans="1:2" x14ac:dyDescent="0.25">
      <c r="A1047" s="4">
        <v>27.44</v>
      </c>
      <c r="B1047" s="1">
        <v>6307.7359999999999</v>
      </c>
    </row>
    <row r="1048" spans="1:2" x14ac:dyDescent="0.25">
      <c r="A1048" s="4">
        <v>27.45</v>
      </c>
      <c r="B1048" s="1">
        <v>6310.8969999999999</v>
      </c>
    </row>
    <row r="1049" spans="1:2" x14ac:dyDescent="0.25">
      <c r="A1049" s="4">
        <v>27.46</v>
      </c>
      <c r="B1049" s="1">
        <v>6314.0590000000002</v>
      </c>
    </row>
    <row r="1050" spans="1:2" x14ac:dyDescent="0.25">
      <c r="A1050" s="4">
        <v>27.47</v>
      </c>
      <c r="B1050" s="1">
        <v>6317.2209999999995</v>
      </c>
    </row>
    <row r="1051" spans="1:2" x14ac:dyDescent="0.25">
      <c r="A1051" s="4">
        <v>27.48</v>
      </c>
      <c r="B1051" s="1">
        <v>6320.3829999999998</v>
      </c>
    </row>
    <row r="1052" spans="1:2" x14ac:dyDescent="0.25">
      <c r="A1052" s="4">
        <v>27.49</v>
      </c>
      <c r="B1052" s="1">
        <v>6323.5460000000003</v>
      </c>
    </row>
    <row r="1053" spans="1:2" x14ac:dyDescent="0.25">
      <c r="A1053" s="4">
        <v>27.5</v>
      </c>
      <c r="B1053" s="1">
        <v>6326.7079999999996</v>
      </c>
    </row>
    <row r="1054" spans="1:2" x14ac:dyDescent="0.25">
      <c r="A1054" s="4">
        <v>27.51</v>
      </c>
      <c r="B1054" s="1">
        <v>6329.8710000000001</v>
      </c>
    </row>
    <row r="1055" spans="1:2" x14ac:dyDescent="0.25">
      <c r="A1055" s="4">
        <v>27.52</v>
      </c>
      <c r="B1055" s="1">
        <v>6333.0339999999997</v>
      </c>
    </row>
    <row r="1056" spans="1:2" x14ac:dyDescent="0.25">
      <c r="A1056" s="4">
        <v>27.53</v>
      </c>
      <c r="B1056" s="1">
        <v>6336.1970000000001</v>
      </c>
    </row>
    <row r="1057" spans="1:2" x14ac:dyDescent="0.25">
      <c r="A1057" s="4">
        <v>27.54</v>
      </c>
      <c r="B1057" s="1">
        <v>6339.3609999999999</v>
      </c>
    </row>
    <row r="1058" spans="1:2" x14ac:dyDescent="0.25">
      <c r="A1058" s="4">
        <v>27.55</v>
      </c>
      <c r="B1058" s="1">
        <v>6342.5249999999996</v>
      </c>
    </row>
    <row r="1059" spans="1:2" x14ac:dyDescent="0.25">
      <c r="A1059" s="4">
        <v>27.56</v>
      </c>
      <c r="B1059" s="1">
        <v>6345.6890000000003</v>
      </c>
    </row>
    <row r="1060" spans="1:2" x14ac:dyDescent="0.25">
      <c r="A1060" s="4">
        <v>27.57</v>
      </c>
      <c r="B1060" s="1">
        <v>6348.8530000000001</v>
      </c>
    </row>
    <row r="1061" spans="1:2" x14ac:dyDescent="0.25">
      <c r="A1061" s="4">
        <v>27.58</v>
      </c>
      <c r="B1061" s="1">
        <v>6352.0169999999998</v>
      </c>
    </row>
    <row r="1062" spans="1:2" x14ac:dyDescent="0.25">
      <c r="A1062" s="4">
        <v>27.59</v>
      </c>
      <c r="B1062" s="1">
        <v>6355.1819999999998</v>
      </c>
    </row>
    <row r="1063" spans="1:2" x14ac:dyDescent="0.25">
      <c r="A1063" s="4">
        <v>27.6</v>
      </c>
      <c r="B1063" s="1">
        <v>6358.3469999999998</v>
      </c>
    </row>
    <row r="1064" spans="1:2" x14ac:dyDescent="0.25">
      <c r="A1064" s="4">
        <v>27.61</v>
      </c>
      <c r="B1064" s="1">
        <v>6361.5119999999997</v>
      </c>
    </row>
    <row r="1065" spans="1:2" x14ac:dyDescent="0.25">
      <c r="A1065" s="4">
        <v>27.62</v>
      </c>
      <c r="B1065" s="1">
        <v>6364.6769999999997</v>
      </c>
    </row>
    <row r="1066" spans="1:2" x14ac:dyDescent="0.25">
      <c r="A1066" s="4">
        <v>27.63</v>
      </c>
      <c r="B1066" s="1">
        <v>6367.8429999999998</v>
      </c>
    </row>
    <row r="1067" spans="1:2" x14ac:dyDescent="0.25">
      <c r="A1067" s="4">
        <v>27.64</v>
      </c>
      <c r="B1067" s="1">
        <v>6371.0079999999998</v>
      </c>
    </row>
    <row r="1068" spans="1:2" x14ac:dyDescent="0.25">
      <c r="A1068" s="4">
        <v>27.65</v>
      </c>
      <c r="B1068" s="1">
        <v>6374.174</v>
      </c>
    </row>
    <row r="1069" spans="1:2" x14ac:dyDescent="0.25">
      <c r="A1069" s="4">
        <v>27.66</v>
      </c>
      <c r="B1069" s="1">
        <v>6377.3410000000003</v>
      </c>
    </row>
    <row r="1070" spans="1:2" x14ac:dyDescent="0.25">
      <c r="A1070" s="4">
        <v>27.67</v>
      </c>
      <c r="B1070" s="1">
        <v>6380.5069999999996</v>
      </c>
    </row>
    <row r="1071" spans="1:2" x14ac:dyDescent="0.25">
      <c r="A1071" s="4">
        <v>27.68</v>
      </c>
      <c r="B1071" s="1">
        <v>6383.674</v>
      </c>
    </row>
    <row r="1072" spans="1:2" x14ac:dyDescent="0.25">
      <c r="A1072" s="4">
        <v>27.69</v>
      </c>
      <c r="B1072" s="1">
        <v>6386.84</v>
      </c>
    </row>
    <row r="1073" spans="1:2" x14ac:dyDescent="0.25">
      <c r="A1073" s="4">
        <v>27.7</v>
      </c>
      <c r="B1073" s="1">
        <v>6390.0079999999998</v>
      </c>
    </row>
    <row r="1074" spans="1:2" x14ac:dyDescent="0.25">
      <c r="A1074" s="4">
        <v>27.71</v>
      </c>
      <c r="B1074" s="1">
        <v>6393.1750000000002</v>
      </c>
    </row>
    <row r="1075" spans="1:2" x14ac:dyDescent="0.25">
      <c r="A1075" s="4">
        <v>27.72</v>
      </c>
      <c r="B1075" s="1">
        <v>6396.3419999999996</v>
      </c>
    </row>
    <row r="1076" spans="1:2" x14ac:dyDescent="0.25">
      <c r="A1076" s="4">
        <v>27.73</v>
      </c>
      <c r="B1076" s="1">
        <v>6399.51</v>
      </c>
    </row>
    <row r="1077" spans="1:2" x14ac:dyDescent="0.25">
      <c r="A1077" s="4">
        <v>27.74</v>
      </c>
      <c r="B1077" s="1">
        <v>6402.6779999999999</v>
      </c>
    </row>
    <row r="1078" spans="1:2" x14ac:dyDescent="0.25">
      <c r="A1078" s="4">
        <v>27.75</v>
      </c>
      <c r="B1078" s="1">
        <v>6405.8469999999998</v>
      </c>
    </row>
    <row r="1079" spans="1:2" x14ac:dyDescent="0.25">
      <c r="A1079" s="4">
        <v>27.76</v>
      </c>
      <c r="B1079" s="1">
        <v>6409.0150000000003</v>
      </c>
    </row>
    <row r="1080" spans="1:2" x14ac:dyDescent="0.25">
      <c r="A1080" s="4">
        <v>27.77</v>
      </c>
      <c r="B1080" s="1">
        <v>6412.1840000000002</v>
      </c>
    </row>
    <row r="1081" spans="1:2" x14ac:dyDescent="0.25">
      <c r="A1081" s="4">
        <v>27.78</v>
      </c>
      <c r="B1081" s="1">
        <v>6415.3530000000001</v>
      </c>
    </row>
    <row r="1082" spans="1:2" x14ac:dyDescent="0.25">
      <c r="A1082" s="4">
        <v>27.79</v>
      </c>
      <c r="B1082" s="1">
        <v>6418.5219999999999</v>
      </c>
    </row>
    <row r="1083" spans="1:2" x14ac:dyDescent="0.25">
      <c r="A1083" s="4">
        <v>27.8</v>
      </c>
      <c r="B1083" s="1">
        <v>6421.6909999999998</v>
      </c>
    </row>
    <row r="1084" spans="1:2" x14ac:dyDescent="0.25">
      <c r="A1084" s="4">
        <v>27.81</v>
      </c>
      <c r="B1084" s="1">
        <v>6424.8609999999999</v>
      </c>
    </row>
    <row r="1085" spans="1:2" x14ac:dyDescent="0.25">
      <c r="A1085" s="4">
        <v>27.82</v>
      </c>
      <c r="B1085" s="1">
        <v>6428.0309999999999</v>
      </c>
    </row>
    <row r="1086" spans="1:2" x14ac:dyDescent="0.25">
      <c r="A1086" s="4">
        <v>27.83</v>
      </c>
      <c r="B1086" s="1">
        <v>6431.201</v>
      </c>
    </row>
    <row r="1087" spans="1:2" x14ac:dyDescent="0.25">
      <c r="A1087" s="4">
        <v>27.84</v>
      </c>
      <c r="B1087" s="1">
        <v>6434.3720000000003</v>
      </c>
    </row>
    <row r="1088" spans="1:2" x14ac:dyDescent="0.25">
      <c r="A1088" s="4">
        <v>27.85</v>
      </c>
      <c r="B1088" s="1">
        <v>6437.5429999999997</v>
      </c>
    </row>
    <row r="1089" spans="1:2" x14ac:dyDescent="0.25">
      <c r="A1089" s="4">
        <v>27.86</v>
      </c>
      <c r="B1089" s="1">
        <v>6440.7139999999999</v>
      </c>
    </row>
    <row r="1090" spans="1:2" x14ac:dyDescent="0.25">
      <c r="A1090" s="4">
        <v>27.87</v>
      </c>
      <c r="B1090" s="1">
        <v>6443.8860000000004</v>
      </c>
    </row>
    <row r="1091" spans="1:2" x14ac:dyDescent="0.25">
      <c r="A1091" s="4">
        <v>27.88</v>
      </c>
      <c r="B1091" s="1">
        <v>6447.058</v>
      </c>
    </row>
    <row r="1092" spans="1:2" x14ac:dyDescent="0.25">
      <c r="A1092" s="4">
        <v>27.89</v>
      </c>
      <c r="B1092" s="1">
        <v>6450.23</v>
      </c>
    </row>
    <row r="1093" spans="1:2" x14ac:dyDescent="0.25">
      <c r="A1093" s="4">
        <v>27.9</v>
      </c>
      <c r="B1093" s="1">
        <v>6453.4030000000002</v>
      </c>
    </row>
    <row r="1094" spans="1:2" x14ac:dyDescent="0.25">
      <c r="A1094" s="4">
        <v>27.91</v>
      </c>
      <c r="B1094" s="1">
        <v>6456.576</v>
      </c>
    </row>
    <row r="1095" spans="1:2" x14ac:dyDescent="0.25">
      <c r="A1095" s="4">
        <v>27.92</v>
      </c>
      <c r="B1095" s="1">
        <v>6459.75</v>
      </c>
    </row>
    <row r="1096" spans="1:2" x14ac:dyDescent="0.25">
      <c r="A1096" s="4">
        <v>27.93</v>
      </c>
      <c r="B1096" s="1">
        <v>6462.924</v>
      </c>
    </row>
    <row r="1097" spans="1:2" x14ac:dyDescent="0.25">
      <c r="A1097" s="4">
        <v>27.94</v>
      </c>
      <c r="B1097" s="1">
        <v>6466.098</v>
      </c>
    </row>
    <row r="1098" spans="1:2" x14ac:dyDescent="0.25">
      <c r="A1098" s="4">
        <v>27.95</v>
      </c>
      <c r="B1098" s="1">
        <v>6469.2730000000001</v>
      </c>
    </row>
    <row r="1099" spans="1:2" x14ac:dyDescent="0.25">
      <c r="A1099" s="4">
        <v>27.96</v>
      </c>
      <c r="B1099" s="1">
        <v>6472.4470000000001</v>
      </c>
    </row>
    <row r="1100" spans="1:2" x14ac:dyDescent="0.25">
      <c r="A1100" s="4">
        <v>27.97</v>
      </c>
      <c r="B1100" s="1">
        <v>6475.6229999999996</v>
      </c>
    </row>
    <row r="1101" spans="1:2" x14ac:dyDescent="0.25">
      <c r="A1101" s="4">
        <v>27.98</v>
      </c>
      <c r="B1101" s="1">
        <v>6478.7979999999998</v>
      </c>
    </row>
    <row r="1102" spans="1:2" x14ac:dyDescent="0.25">
      <c r="A1102" s="4">
        <v>27.99</v>
      </c>
      <c r="B1102" s="1">
        <v>6481.9740000000002</v>
      </c>
    </row>
    <row r="1103" spans="1:2" x14ac:dyDescent="0.25">
      <c r="A1103" s="4">
        <v>28</v>
      </c>
      <c r="B1103" s="1">
        <v>6485.15</v>
      </c>
    </row>
    <row r="1104" spans="1:2" x14ac:dyDescent="0.25">
      <c r="A1104" s="4">
        <v>28.01</v>
      </c>
      <c r="B1104" s="1">
        <v>6488.3270000000002</v>
      </c>
    </row>
    <row r="1105" spans="1:2" x14ac:dyDescent="0.25">
      <c r="A1105" s="4">
        <v>28.02</v>
      </c>
      <c r="B1105" s="1">
        <v>6491.5039999999999</v>
      </c>
    </row>
    <row r="1106" spans="1:2" x14ac:dyDescent="0.25">
      <c r="A1106" s="4">
        <v>28.03</v>
      </c>
      <c r="B1106" s="1">
        <v>6494.6809999999996</v>
      </c>
    </row>
    <row r="1107" spans="1:2" x14ac:dyDescent="0.25">
      <c r="A1107" s="4">
        <v>28.04</v>
      </c>
      <c r="B1107" s="1">
        <v>6497.8590000000004</v>
      </c>
    </row>
    <row r="1108" spans="1:2" x14ac:dyDescent="0.25">
      <c r="A1108" s="4">
        <v>28.05</v>
      </c>
      <c r="B1108" s="1">
        <v>6501.0370000000003</v>
      </c>
    </row>
    <row r="1109" spans="1:2" x14ac:dyDescent="0.25">
      <c r="A1109" s="4">
        <v>28.06</v>
      </c>
      <c r="B1109" s="1">
        <v>6504.2160000000003</v>
      </c>
    </row>
    <row r="1110" spans="1:2" x14ac:dyDescent="0.25">
      <c r="A1110" s="4">
        <v>28.07</v>
      </c>
      <c r="B1110" s="1">
        <v>6507.3940000000002</v>
      </c>
    </row>
    <row r="1111" spans="1:2" x14ac:dyDescent="0.25">
      <c r="A1111" s="4">
        <v>28.08</v>
      </c>
      <c r="B1111" s="1">
        <v>6510.5730000000003</v>
      </c>
    </row>
    <row r="1112" spans="1:2" x14ac:dyDescent="0.25">
      <c r="A1112" s="4">
        <v>28.09</v>
      </c>
      <c r="B1112" s="1">
        <v>6513.7529999999997</v>
      </c>
    </row>
    <row r="1113" spans="1:2" x14ac:dyDescent="0.25">
      <c r="A1113" s="4">
        <v>28.1</v>
      </c>
      <c r="B1113" s="1">
        <v>6516.933</v>
      </c>
    </row>
    <row r="1114" spans="1:2" x14ac:dyDescent="0.25">
      <c r="A1114" s="4">
        <v>28.11</v>
      </c>
      <c r="B1114" s="1">
        <v>6520.1130000000003</v>
      </c>
    </row>
    <row r="1115" spans="1:2" x14ac:dyDescent="0.25">
      <c r="A1115" s="4">
        <v>28.12</v>
      </c>
      <c r="B1115" s="1">
        <v>6523.2929999999997</v>
      </c>
    </row>
    <row r="1116" spans="1:2" x14ac:dyDescent="0.25">
      <c r="A1116" s="4">
        <v>28.13</v>
      </c>
      <c r="B1116" s="1">
        <v>6526.4740000000002</v>
      </c>
    </row>
    <row r="1117" spans="1:2" x14ac:dyDescent="0.25">
      <c r="A1117" s="4">
        <v>28.14</v>
      </c>
      <c r="B1117" s="1">
        <v>6529.6549999999997</v>
      </c>
    </row>
    <row r="1118" spans="1:2" x14ac:dyDescent="0.25">
      <c r="A1118" s="4">
        <v>28.15</v>
      </c>
      <c r="B1118" s="1">
        <v>6532.8370000000004</v>
      </c>
    </row>
    <row r="1119" spans="1:2" x14ac:dyDescent="0.25">
      <c r="A1119" s="4">
        <v>28.16</v>
      </c>
      <c r="B1119" s="1">
        <v>6536.0190000000002</v>
      </c>
    </row>
    <row r="1120" spans="1:2" x14ac:dyDescent="0.25">
      <c r="A1120" s="4">
        <v>28.17</v>
      </c>
      <c r="B1120" s="1">
        <v>6539.201</v>
      </c>
    </row>
    <row r="1121" spans="1:2" x14ac:dyDescent="0.25">
      <c r="A1121" s="4">
        <v>28.18</v>
      </c>
      <c r="B1121" s="1">
        <v>6542.384</v>
      </c>
    </row>
    <row r="1122" spans="1:2" x14ac:dyDescent="0.25">
      <c r="A1122" s="4">
        <v>28.19</v>
      </c>
      <c r="B1122" s="1">
        <v>6545.567</v>
      </c>
    </row>
    <row r="1123" spans="1:2" x14ac:dyDescent="0.25">
      <c r="A1123" s="4">
        <v>28.2</v>
      </c>
      <c r="B1123" s="1">
        <v>6548.75</v>
      </c>
    </row>
    <row r="1124" spans="1:2" x14ac:dyDescent="0.25">
      <c r="A1124" s="4">
        <v>28.21</v>
      </c>
      <c r="B1124" s="1">
        <v>6551.933</v>
      </c>
    </row>
    <row r="1125" spans="1:2" x14ac:dyDescent="0.25">
      <c r="A1125" s="4">
        <v>28.22</v>
      </c>
      <c r="B1125" s="1">
        <v>6555.1170000000002</v>
      </c>
    </row>
    <row r="1126" spans="1:2" x14ac:dyDescent="0.25">
      <c r="A1126" s="4">
        <v>28.23</v>
      </c>
      <c r="B1126" s="1">
        <v>6558.3019999999997</v>
      </c>
    </row>
    <row r="1127" spans="1:2" x14ac:dyDescent="0.25">
      <c r="A1127" s="4">
        <v>28.24</v>
      </c>
      <c r="B1127" s="1">
        <v>6561.4859999999999</v>
      </c>
    </row>
    <row r="1128" spans="1:2" x14ac:dyDescent="0.25">
      <c r="A1128" s="4">
        <v>28.25</v>
      </c>
      <c r="B1128" s="1">
        <v>6564.6719999999996</v>
      </c>
    </row>
    <row r="1129" spans="1:2" x14ac:dyDescent="0.25">
      <c r="A1129" s="4">
        <v>28.26</v>
      </c>
      <c r="B1129" s="1">
        <v>6567.857</v>
      </c>
    </row>
    <row r="1130" spans="1:2" x14ac:dyDescent="0.25">
      <c r="A1130" s="4">
        <v>28.27</v>
      </c>
      <c r="B1130" s="1">
        <v>6571.0429999999997</v>
      </c>
    </row>
    <row r="1131" spans="1:2" x14ac:dyDescent="0.25">
      <c r="A1131" s="4">
        <v>28.28</v>
      </c>
      <c r="B1131" s="1">
        <v>6574.2290000000003</v>
      </c>
    </row>
    <row r="1132" spans="1:2" x14ac:dyDescent="0.25">
      <c r="A1132" s="4">
        <v>28.29</v>
      </c>
      <c r="B1132" s="1">
        <v>6577.415</v>
      </c>
    </row>
    <row r="1133" spans="1:2" x14ac:dyDescent="0.25">
      <c r="A1133" s="4">
        <v>28.3</v>
      </c>
      <c r="B1133" s="1">
        <v>6580.6019999999999</v>
      </c>
    </row>
    <row r="1134" spans="1:2" x14ac:dyDescent="0.25">
      <c r="A1134" s="4">
        <v>28.31</v>
      </c>
      <c r="B1134" s="1">
        <v>6583.9930000000004</v>
      </c>
    </row>
    <row r="1135" spans="1:2" x14ac:dyDescent="0.25">
      <c r="A1135" s="4">
        <v>28.32</v>
      </c>
      <c r="B1135" s="1">
        <v>6587.393</v>
      </c>
    </row>
    <row r="1136" spans="1:2" x14ac:dyDescent="0.25">
      <c r="A1136" s="4">
        <v>28.33</v>
      </c>
      <c r="B1136" s="1">
        <v>6590.8019999999997</v>
      </c>
    </row>
    <row r="1137" spans="1:2" x14ac:dyDescent="0.25">
      <c r="A1137" s="4">
        <v>28.34</v>
      </c>
      <c r="B1137" s="1">
        <v>6594.2190000000001</v>
      </c>
    </row>
    <row r="1138" spans="1:2" x14ac:dyDescent="0.25">
      <c r="A1138" s="4">
        <v>28.35</v>
      </c>
      <c r="B1138" s="1">
        <v>6597.6450000000004</v>
      </c>
    </row>
    <row r="1139" spans="1:2" x14ac:dyDescent="0.25">
      <c r="A1139" s="4">
        <v>28.36</v>
      </c>
      <c r="B1139" s="1">
        <v>6601.08</v>
      </c>
    </row>
    <row r="1140" spans="1:2" x14ac:dyDescent="0.25">
      <c r="A1140" s="4">
        <v>28.37</v>
      </c>
      <c r="B1140" s="1">
        <v>6604.5230000000001</v>
      </c>
    </row>
    <row r="1141" spans="1:2" x14ac:dyDescent="0.25">
      <c r="A1141" s="4">
        <v>28.38</v>
      </c>
      <c r="B1141" s="1">
        <v>6607.9750000000004</v>
      </c>
    </row>
    <row r="1142" spans="1:2" x14ac:dyDescent="0.25">
      <c r="A1142" s="4">
        <v>28.39</v>
      </c>
      <c r="B1142" s="1">
        <v>6611.4359999999997</v>
      </c>
    </row>
    <row r="1143" spans="1:2" x14ac:dyDescent="0.25">
      <c r="A1143" s="4">
        <v>28.4</v>
      </c>
      <c r="B1143" s="1">
        <v>6614.9059999999999</v>
      </c>
    </row>
    <row r="1144" spans="1:2" x14ac:dyDescent="0.25">
      <c r="A1144" s="4">
        <v>28.41</v>
      </c>
      <c r="B1144" s="1">
        <v>6618.384</v>
      </c>
    </row>
    <row r="1145" spans="1:2" x14ac:dyDescent="0.25">
      <c r="A1145" s="4">
        <v>28.42</v>
      </c>
      <c r="B1145" s="1">
        <v>6621.8710000000001</v>
      </c>
    </row>
    <row r="1146" spans="1:2" x14ac:dyDescent="0.25">
      <c r="A1146" s="4">
        <v>28.43</v>
      </c>
      <c r="B1146" s="1">
        <v>6625.366</v>
      </c>
    </row>
    <row r="1147" spans="1:2" x14ac:dyDescent="0.25">
      <c r="A1147" s="4">
        <v>28.44</v>
      </c>
      <c r="B1147" s="1">
        <v>6628.87</v>
      </c>
    </row>
    <row r="1148" spans="1:2" x14ac:dyDescent="0.25">
      <c r="A1148" s="4">
        <v>28.45</v>
      </c>
      <c r="B1148" s="1">
        <v>6632.3829999999998</v>
      </c>
    </row>
    <row r="1149" spans="1:2" x14ac:dyDescent="0.25">
      <c r="A1149" s="4">
        <v>28.46</v>
      </c>
      <c r="B1149" s="1">
        <v>6635.9049999999997</v>
      </c>
    </row>
    <row r="1150" spans="1:2" x14ac:dyDescent="0.25">
      <c r="A1150" s="4">
        <v>28.47</v>
      </c>
      <c r="B1150" s="1">
        <v>6639.4350000000004</v>
      </c>
    </row>
    <row r="1151" spans="1:2" x14ac:dyDescent="0.25">
      <c r="A1151" s="4">
        <v>28.48</v>
      </c>
      <c r="B1151" s="1">
        <v>6642.9740000000002</v>
      </c>
    </row>
    <row r="1152" spans="1:2" x14ac:dyDescent="0.25">
      <c r="A1152" s="4">
        <v>28.49</v>
      </c>
      <c r="B1152" s="1">
        <v>6646.5219999999999</v>
      </c>
    </row>
    <row r="1153" spans="1:2" x14ac:dyDescent="0.25">
      <c r="A1153" s="4">
        <v>28.5</v>
      </c>
      <c r="B1153" s="1">
        <v>6650.0780000000004</v>
      </c>
    </row>
    <row r="1154" spans="1:2" x14ac:dyDescent="0.25">
      <c r="A1154" s="4">
        <v>28.51</v>
      </c>
      <c r="B1154" s="1">
        <v>6653.643</v>
      </c>
    </row>
    <row r="1155" spans="1:2" x14ac:dyDescent="0.25">
      <c r="A1155" s="4">
        <v>28.52</v>
      </c>
      <c r="B1155" s="1">
        <v>6657.2160000000003</v>
      </c>
    </row>
    <row r="1156" spans="1:2" x14ac:dyDescent="0.25">
      <c r="A1156" s="4">
        <v>28.53</v>
      </c>
      <c r="B1156" s="1">
        <v>6660.799</v>
      </c>
    </row>
    <row r="1157" spans="1:2" x14ac:dyDescent="0.25">
      <c r="A1157" s="4">
        <v>28.54</v>
      </c>
      <c r="B1157" s="1">
        <v>6664.39</v>
      </c>
    </row>
    <row r="1158" spans="1:2" x14ac:dyDescent="0.25">
      <c r="A1158" s="4">
        <v>28.55</v>
      </c>
      <c r="B1158" s="1">
        <v>6667.9889999999996</v>
      </c>
    </row>
    <row r="1159" spans="1:2" x14ac:dyDescent="0.25">
      <c r="A1159" s="4">
        <v>28.56</v>
      </c>
      <c r="B1159" s="1">
        <v>6671.598</v>
      </c>
    </row>
    <row r="1160" spans="1:2" x14ac:dyDescent="0.25">
      <c r="A1160" s="4">
        <v>28.57</v>
      </c>
      <c r="B1160" s="1">
        <v>6675.2150000000001</v>
      </c>
    </row>
    <row r="1161" spans="1:2" x14ac:dyDescent="0.25">
      <c r="A1161" s="4">
        <v>28.58</v>
      </c>
      <c r="B1161" s="1">
        <v>6678.8410000000003</v>
      </c>
    </row>
    <row r="1162" spans="1:2" x14ac:dyDescent="0.25">
      <c r="A1162" s="4">
        <v>28.59</v>
      </c>
      <c r="B1162" s="1">
        <v>6682.4750000000004</v>
      </c>
    </row>
    <row r="1163" spans="1:2" x14ac:dyDescent="0.25">
      <c r="A1163" s="4">
        <v>28.6</v>
      </c>
      <c r="B1163" s="1">
        <v>6686.1180000000004</v>
      </c>
    </row>
    <row r="1164" spans="1:2" x14ac:dyDescent="0.25">
      <c r="A1164" s="4">
        <v>28.61</v>
      </c>
      <c r="B1164" s="1">
        <v>6689.7719999999999</v>
      </c>
    </row>
    <row r="1165" spans="1:2" x14ac:dyDescent="0.25">
      <c r="A1165" s="4">
        <v>28.62</v>
      </c>
      <c r="B1165" s="1">
        <v>6693.4369999999999</v>
      </c>
    </row>
    <row r="1166" spans="1:2" x14ac:dyDescent="0.25">
      <c r="A1166" s="4">
        <v>28.63</v>
      </c>
      <c r="B1166" s="1">
        <v>6697.1139999999996</v>
      </c>
    </row>
    <row r="1167" spans="1:2" x14ac:dyDescent="0.25">
      <c r="A1167" s="4">
        <v>28.64</v>
      </c>
      <c r="B1167" s="1">
        <v>6700.8029999999999</v>
      </c>
    </row>
    <row r="1168" spans="1:2" x14ac:dyDescent="0.25">
      <c r="A1168" s="4">
        <v>28.65</v>
      </c>
      <c r="B1168" s="1">
        <v>6704.5039999999999</v>
      </c>
    </row>
    <row r="1169" spans="1:2" x14ac:dyDescent="0.25">
      <c r="A1169" s="4">
        <v>28.66</v>
      </c>
      <c r="B1169" s="1">
        <v>6708.2169999999996</v>
      </c>
    </row>
    <row r="1170" spans="1:2" x14ac:dyDescent="0.25">
      <c r="A1170" s="4">
        <v>28.67</v>
      </c>
      <c r="B1170" s="1">
        <v>6711.942</v>
      </c>
    </row>
    <row r="1171" spans="1:2" x14ac:dyDescent="0.25">
      <c r="A1171" s="4">
        <v>28.68</v>
      </c>
      <c r="B1171" s="1">
        <v>6715.6779999999999</v>
      </c>
    </row>
    <row r="1172" spans="1:2" x14ac:dyDescent="0.25">
      <c r="A1172" s="4">
        <v>28.69</v>
      </c>
      <c r="B1172" s="1">
        <v>6719.4269999999997</v>
      </c>
    </row>
    <row r="1173" spans="1:2" x14ac:dyDescent="0.25">
      <c r="A1173" s="4">
        <v>28.7</v>
      </c>
      <c r="B1173" s="1">
        <v>6723.1869999999999</v>
      </c>
    </row>
    <row r="1174" spans="1:2" x14ac:dyDescent="0.25">
      <c r="A1174" s="4">
        <v>28.71</v>
      </c>
      <c r="B1174" s="1">
        <v>6726.9570000000003</v>
      </c>
    </row>
    <row r="1175" spans="1:2" x14ac:dyDescent="0.25">
      <c r="A1175" s="4">
        <v>28.72</v>
      </c>
      <c r="B1175" s="1">
        <v>6730.7340000000004</v>
      </c>
    </row>
    <row r="1176" spans="1:2" x14ac:dyDescent="0.25">
      <c r="A1176" s="4">
        <v>28.73</v>
      </c>
      <c r="B1176" s="1">
        <v>6734.518</v>
      </c>
    </row>
    <row r="1177" spans="1:2" x14ac:dyDescent="0.25">
      <c r="A1177" s="4">
        <v>28.74</v>
      </c>
      <c r="B1177" s="1">
        <v>6738.3090000000002</v>
      </c>
    </row>
    <row r="1178" spans="1:2" x14ac:dyDescent="0.25">
      <c r="A1178" s="4">
        <v>28.75</v>
      </c>
      <c r="B1178" s="1">
        <v>6742.107</v>
      </c>
    </row>
    <row r="1179" spans="1:2" x14ac:dyDescent="0.25">
      <c r="A1179" s="4">
        <v>28.76</v>
      </c>
      <c r="B1179" s="1">
        <v>6745.9129999999996</v>
      </c>
    </row>
    <row r="1180" spans="1:2" x14ac:dyDescent="0.25">
      <c r="A1180" s="4">
        <v>28.77</v>
      </c>
      <c r="B1180" s="1">
        <v>6749.7250000000004</v>
      </c>
    </row>
    <row r="1181" spans="1:2" x14ac:dyDescent="0.25">
      <c r="A1181" s="4">
        <v>28.78</v>
      </c>
      <c r="B1181" s="1">
        <v>6753.5450000000001</v>
      </c>
    </row>
    <row r="1182" spans="1:2" x14ac:dyDescent="0.25">
      <c r="A1182" s="4">
        <v>28.79</v>
      </c>
      <c r="B1182" s="1">
        <v>6757.3720000000003</v>
      </c>
    </row>
    <row r="1183" spans="1:2" x14ac:dyDescent="0.25">
      <c r="A1183" s="4">
        <v>28.8</v>
      </c>
      <c r="B1183" s="1">
        <v>6761.2060000000001</v>
      </c>
    </row>
    <row r="1184" spans="1:2" x14ac:dyDescent="0.25">
      <c r="A1184" s="4">
        <v>28.81</v>
      </c>
      <c r="B1184" s="1">
        <v>6765.0469999999996</v>
      </c>
    </row>
    <row r="1185" spans="1:2" x14ac:dyDescent="0.25">
      <c r="A1185" s="4">
        <v>28.82</v>
      </c>
      <c r="B1185" s="1">
        <v>6768.8950000000004</v>
      </c>
    </row>
    <row r="1186" spans="1:2" x14ac:dyDescent="0.25">
      <c r="A1186" s="4">
        <v>28.83</v>
      </c>
      <c r="B1186" s="1">
        <v>6772.75</v>
      </c>
    </row>
    <row r="1187" spans="1:2" x14ac:dyDescent="0.25">
      <c r="A1187" s="4">
        <v>28.84</v>
      </c>
      <c r="B1187" s="1">
        <v>6776.6130000000003</v>
      </c>
    </row>
    <row r="1188" spans="1:2" x14ac:dyDescent="0.25">
      <c r="A1188" s="4">
        <v>28.85</v>
      </c>
      <c r="B1188" s="1">
        <v>6780.482</v>
      </c>
    </row>
    <row r="1189" spans="1:2" x14ac:dyDescent="0.25">
      <c r="A1189" s="4">
        <v>28.86</v>
      </c>
      <c r="B1189" s="1">
        <v>6784.3590000000004</v>
      </c>
    </row>
    <row r="1190" spans="1:2" x14ac:dyDescent="0.25">
      <c r="A1190" s="4">
        <v>28.87</v>
      </c>
      <c r="B1190" s="1">
        <v>6788.2430000000004</v>
      </c>
    </row>
    <row r="1191" spans="1:2" x14ac:dyDescent="0.25">
      <c r="A1191" s="4">
        <v>28.88</v>
      </c>
      <c r="B1191" s="1">
        <v>6792.134</v>
      </c>
    </row>
    <row r="1192" spans="1:2" x14ac:dyDescent="0.25">
      <c r="A1192" s="4">
        <v>28.89</v>
      </c>
      <c r="B1192" s="1">
        <v>6796.0320000000002</v>
      </c>
    </row>
    <row r="1193" spans="1:2" x14ac:dyDescent="0.25">
      <c r="A1193" s="4">
        <v>28.9</v>
      </c>
      <c r="B1193" s="1">
        <v>6799.9369999999999</v>
      </c>
    </row>
    <row r="1194" spans="1:2" x14ac:dyDescent="0.25">
      <c r="A1194" s="4">
        <v>28.91</v>
      </c>
      <c r="B1194" s="1">
        <v>6803.8459999999995</v>
      </c>
    </row>
    <row r="1195" spans="1:2" x14ac:dyDescent="0.25">
      <c r="A1195" s="4">
        <v>28.92</v>
      </c>
      <c r="B1195" s="1">
        <v>6807.7550000000001</v>
      </c>
    </row>
    <row r="1196" spans="1:2" x14ac:dyDescent="0.25">
      <c r="A1196" s="4">
        <v>28.93</v>
      </c>
      <c r="B1196" s="1">
        <v>6811.665</v>
      </c>
    </row>
    <row r="1197" spans="1:2" x14ac:dyDescent="0.25">
      <c r="A1197" s="4">
        <v>28.94</v>
      </c>
      <c r="B1197" s="1">
        <v>6815.5749999999998</v>
      </c>
    </row>
    <row r="1198" spans="1:2" x14ac:dyDescent="0.25">
      <c r="A1198" s="4">
        <v>28.95</v>
      </c>
      <c r="B1198" s="1">
        <v>6819.4859999999999</v>
      </c>
    </row>
    <row r="1199" spans="1:2" x14ac:dyDescent="0.25">
      <c r="A1199" s="4">
        <v>28.96</v>
      </c>
      <c r="B1199" s="1">
        <v>6823.3969999999999</v>
      </c>
    </row>
    <row r="1200" spans="1:2" x14ac:dyDescent="0.25">
      <c r="A1200" s="4">
        <v>28.97</v>
      </c>
      <c r="B1200" s="1">
        <v>6827.308</v>
      </c>
    </row>
    <row r="1201" spans="1:2" x14ac:dyDescent="0.25">
      <c r="A1201" s="4">
        <v>28.98</v>
      </c>
      <c r="B1201" s="1">
        <v>6831.22</v>
      </c>
    </row>
    <row r="1202" spans="1:2" x14ac:dyDescent="0.25">
      <c r="A1202" s="4">
        <v>28.99</v>
      </c>
      <c r="B1202" s="1">
        <v>6835.1329999999998</v>
      </c>
    </row>
    <row r="1203" spans="1:2" x14ac:dyDescent="0.25">
      <c r="A1203" s="4">
        <v>29</v>
      </c>
      <c r="B1203" s="1">
        <v>6839.0460000000003</v>
      </c>
    </row>
    <row r="1204" spans="1:2" x14ac:dyDescent="0.25">
      <c r="A1204" s="4">
        <v>29.01</v>
      </c>
      <c r="B1204" s="1">
        <v>6842.9589999999998</v>
      </c>
    </row>
    <row r="1205" spans="1:2" x14ac:dyDescent="0.25">
      <c r="A1205" s="4">
        <v>29.02</v>
      </c>
      <c r="B1205" s="1">
        <v>6846.8729999999996</v>
      </c>
    </row>
    <row r="1206" spans="1:2" x14ac:dyDescent="0.25">
      <c r="A1206" s="4">
        <v>29.03</v>
      </c>
      <c r="B1206" s="1">
        <v>6850.7870000000003</v>
      </c>
    </row>
    <row r="1207" spans="1:2" x14ac:dyDescent="0.25">
      <c r="A1207" s="4">
        <v>29.04</v>
      </c>
      <c r="B1207" s="1">
        <v>6854.7020000000002</v>
      </c>
    </row>
    <row r="1208" spans="1:2" x14ac:dyDescent="0.25">
      <c r="A1208" s="4">
        <v>29.05</v>
      </c>
      <c r="B1208" s="1">
        <v>6858.6170000000002</v>
      </c>
    </row>
    <row r="1209" spans="1:2" x14ac:dyDescent="0.25">
      <c r="A1209" s="4">
        <v>29.06</v>
      </c>
      <c r="B1209" s="1">
        <v>6862.5330000000004</v>
      </c>
    </row>
    <row r="1210" spans="1:2" x14ac:dyDescent="0.25">
      <c r="A1210" s="4">
        <v>29.07</v>
      </c>
      <c r="B1210" s="1">
        <v>6866.4489999999996</v>
      </c>
    </row>
    <row r="1211" spans="1:2" x14ac:dyDescent="0.25">
      <c r="A1211" s="4">
        <v>29.08</v>
      </c>
      <c r="B1211" s="1">
        <v>6870.366</v>
      </c>
    </row>
    <row r="1212" spans="1:2" x14ac:dyDescent="0.25">
      <c r="A1212" s="4">
        <v>29.09</v>
      </c>
      <c r="B1212" s="1">
        <v>6874.2830000000004</v>
      </c>
    </row>
    <row r="1213" spans="1:2" x14ac:dyDescent="0.25">
      <c r="A1213" s="4">
        <v>29.1</v>
      </c>
      <c r="B1213" s="1">
        <v>6878.2</v>
      </c>
    </row>
    <row r="1214" spans="1:2" x14ac:dyDescent="0.25">
      <c r="A1214" s="4">
        <v>29.11</v>
      </c>
      <c r="B1214" s="1">
        <v>6882.1180000000004</v>
      </c>
    </row>
    <row r="1215" spans="1:2" x14ac:dyDescent="0.25">
      <c r="A1215" s="4">
        <v>29.12</v>
      </c>
      <c r="B1215" s="1">
        <v>6886.0370000000003</v>
      </c>
    </row>
    <row r="1216" spans="1:2" x14ac:dyDescent="0.25">
      <c r="A1216" s="4">
        <v>29.13</v>
      </c>
      <c r="B1216" s="1">
        <v>6889.9549999999999</v>
      </c>
    </row>
    <row r="1217" spans="1:2" x14ac:dyDescent="0.25">
      <c r="A1217" s="4">
        <v>29.14</v>
      </c>
      <c r="B1217" s="1">
        <v>6893.875</v>
      </c>
    </row>
    <row r="1218" spans="1:2" x14ac:dyDescent="0.25">
      <c r="A1218" s="4">
        <v>29.15</v>
      </c>
      <c r="B1218" s="1">
        <v>6897.7939999999999</v>
      </c>
    </row>
    <row r="1219" spans="1:2" x14ac:dyDescent="0.25">
      <c r="A1219" s="4">
        <v>29.16</v>
      </c>
      <c r="B1219" s="1">
        <v>6901.7150000000001</v>
      </c>
    </row>
    <row r="1220" spans="1:2" x14ac:dyDescent="0.25">
      <c r="A1220" s="4">
        <v>29.17</v>
      </c>
      <c r="B1220" s="1">
        <v>6905.6350000000002</v>
      </c>
    </row>
    <row r="1221" spans="1:2" x14ac:dyDescent="0.25">
      <c r="A1221" s="4">
        <v>29.18</v>
      </c>
      <c r="B1221" s="1">
        <v>6909.5559999999996</v>
      </c>
    </row>
    <row r="1222" spans="1:2" x14ac:dyDescent="0.25">
      <c r="A1222" s="4">
        <v>29.19</v>
      </c>
      <c r="B1222" s="1">
        <v>6913.4780000000001</v>
      </c>
    </row>
    <row r="1223" spans="1:2" x14ac:dyDescent="0.25">
      <c r="A1223" s="4">
        <v>29.2</v>
      </c>
      <c r="B1223" s="1">
        <v>6917.4</v>
      </c>
    </row>
    <row r="1224" spans="1:2" x14ac:dyDescent="0.25">
      <c r="A1224" s="4">
        <v>29.21</v>
      </c>
      <c r="B1224" s="1">
        <v>6921.3220000000001</v>
      </c>
    </row>
    <row r="1225" spans="1:2" x14ac:dyDescent="0.25">
      <c r="A1225" s="4">
        <v>29.22</v>
      </c>
      <c r="B1225" s="1">
        <v>6925.2449999999999</v>
      </c>
    </row>
    <row r="1226" spans="1:2" x14ac:dyDescent="0.25">
      <c r="A1226" s="4">
        <v>29.23</v>
      </c>
      <c r="B1226" s="1">
        <v>6929.1689999999999</v>
      </c>
    </row>
    <row r="1227" spans="1:2" x14ac:dyDescent="0.25">
      <c r="A1227" s="4">
        <v>29.24</v>
      </c>
      <c r="B1227" s="1">
        <v>6933.0919999999996</v>
      </c>
    </row>
    <row r="1228" spans="1:2" x14ac:dyDescent="0.25">
      <c r="A1228" s="4">
        <v>29.25</v>
      </c>
      <c r="B1228" s="1">
        <v>6937.0169999999998</v>
      </c>
    </row>
    <row r="1229" spans="1:2" x14ac:dyDescent="0.25">
      <c r="A1229" s="4">
        <v>29.26</v>
      </c>
      <c r="B1229" s="1">
        <v>6940.9409999999998</v>
      </c>
    </row>
    <row r="1230" spans="1:2" x14ac:dyDescent="0.25">
      <c r="A1230" s="4">
        <v>29.27</v>
      </c>
      <c r="B1230" s="1">
        <v>6944.866</v>
      </c>
    </row>
    <row r="1231" spans="1:2" x14ac:dyDescent="0.25">
      <c r="A1231" s="4">
        <v>29.28</v>
      </c>
      <c r="B1231" s="1">
        <v>6948.7920000000004</v>
      </c>
    </row>
    <row r="1232" spans="1:2" x14ac:dyDescent="0.25">
      <c r="A1232" s="4">
        <v>29.29</v>
      </c>
      <c r="B1232" s="1">
        <v>6952.7179999999998</v>
      </c>
    </row>
    <row r="1233" spans="1:2" x14ac:dyDescent="0.25">
      <c r="A1233" s="4">
        <v>29.3</v>
      </c>
      <c r="B1233" s="1">
        <v>6956.6450000000004</v>
      </c>
    </row>
    <row r="1234" spans="1:2" x14ac:dyDescent="0.25">
      <c r="A1234" s="4">
        <v>29.31</v>
      </c>
      <c r="B1234" s="1">
        <v>6960.5709999999999</v>
      </c>
    </row>
    <row r="1235" spans="1:2" x14ac:dyDescent="0.25">
      <c r="A1235" s="4">
        <v>29.32</v>
      </c>
      <c r="B1235" s="1">
        <v>6964.4989999999998</v>
      </c>
    </row>
    <row r="1236" spans="1:2" x14ac:dyDescent="0.25">
      <c r="A1236" s="4">
        <v>29.33</v>
      </c>
      <c r="B1236" s="1">
        <v>6968.4269999999997</v>
      </c>
    </row>
    <row r="1237" spans="1:2" x14ac:dyDescent="0.25">
      <c r="A1237" s="4">
        <v>29.34</v>
      </c>
      <c r="B1237" s="1">
        <v>6972.3549999999996</v>
      </c>
    </row>
    <row r="1238" spans="1:2" x14ac:dyDescent="0.25">
      <c r="A1238" s="4">
        <v>29.35</v>
      </c>
      <c r="B1238" s="1">
        <v>6976.2839999999997</v>
      </c>
    </row>
    <row r="1239" spans="1:2" x14ac:dyDescent="0.25">
      <c r="A1239" s="4">
        <v>29.36</v>
      </c>
      <c r="B1239" s="1">
        <v>6980.2129999999997</v>
      </c>
    </row>
    <row r="1240" spans="1:2" x14ac:dyDescent="0.25">
      <c r="A1240" s="4">
        <v>29.37</v>
      </c>
      <c r="B1240" s="1">
        <v>6984.143</v>
      </c>
    </row>
    <row r="1241" spans="1:2" x14ac:dyDescent="0.25">
      <c r="A1241" s="4">
        <v>29.38</v>
      </c>
      <c r="B1241" s="1">
        <v>6988.0730000000003</v>
      </c>
    </row>
    <row r="1242" spans="1:2" x14ac:dyDescent="0.25">
      <c r="A1242" s="4">
        <v>29.39</v>
      </c>
      <c r="B1242" s="1">
        <v>6992.0029999999997</v>
      </c>
    </row>
    <row r="1243" spans="1:2" x14ac:dyDescent="0.25">
      <c r="A1243" s="4">
        <v>29.4</v>
      </c>
      <c r="B1243" s="1">
        <v>6995.9340000000002</v>
      </c>
    </row>
    <row r="1244" spans="1:2" x14ac:dyDescent="0.25">
      <c r="A1244" s="4">
        <v>29.41</v>
      </c>
      <c r="B1244" s="1">
        <v>6999.866</v>
      </c>
    </row>
    <row r="1245" spans="1:2" x14ac:dyDescent="0.25">
      <c r="A1245" s="4">
        <v>29.42</v>
      </c>
      <c r="B1245" s="1">
        <v>7003.7979999999998</v>
      </c>
    </row>
    <row r="1246" spans="1:2" x14ac:dyDescent="0.25">
      <c r="A1246" s="4">
        <v>29.43</v>
      </c>
      <c r="B1246" s="1">
        <v>7007.73</v>
      </c>
    </row>
    <row r="1247" spans="1:2" x14ac:dyDescent="0.25">
      <c r="A1247" s="4">
        <v>29.44</v>
      </c>
      <c r="B1247" s="1">
        <v>7011.6629999999996</v>
      </c>
    </row>
    <row r="1248" spans="1:2" x14ac:dyDescent="0.25">
      <c r="A1248" s="4">
        <v>29.45</v>
      </c>
      <c r="B1248" s="1">
        <v>7015.5959999999995</v>
      </c>
    </row>
    <row r="1249" spans="1:2" x14ac:dyDescent="0.25">
      <c r="A1249" s="4">
        <v>29.46</v>
      </c>
      <c r="B1249" s="1">
        <v>7019.53</v>
      </c>
    </row>
    <row r="1250" spans="1:2" x14ac:dyDescent="0.25">
      <c r="A1250" s="4">
        <v>29.47</v>
      </c>
      <c r="B1250" s="1">
        <v>7023.4639999999999</v>
      </c>
    </row>
    <row r="1251" spans="1:2" x14ac:dyDescent="0.25">
      <c r="A1251" s="4">
        <v>29.48</v>
      </c>
      <c r="B1251" s="1">
        <v>7027.3990000000003</v>
      </c>
    </row>
    <row r="1252" spans="1:2" x14ac:dyDescent="0.25">
      <c r="A1252" s="4">
        <v>29.49</v>
      </c>
      <c r="B1252" s="1">
        <v>7031.3339999999998</v>
      </c>
    </row>
    <row r="1253" spans="1:2" x14ac:dyDescent="0.25">
      <c r="A1253" s="4">
        <v>29.5</v>
      </c>
      <c r="B1253" s="1">
        <v>7035.2690000000002</v>
      </c>
    </row>
    <row r="1254" spans="1:2" x14ac:dyDescent="0.25">
      <c r="A1254" s="4">
        <v>29.51</v>
      </c>
      <c r="B1254" s="1">
        <v>7039.2049999999999</v>
      </c>
    </row>
    <row r="1255" spans="1:2" x14ac:dyDescent="0.25">
      <c r="A1255" s="4">
        <v>29.52</v>
      </c>
      <c r="B1255" s="1">
        <v>7043.1419999999998</v>
      </c>
    </row>
    <row r="1256" spans="1:2" x14ac:dyDescent="0.25">
      <c r="A1256" s="4">
        <v>29.53</v>
      </c>
      <c r="B1256" s="1">
        <v>7047.0789999999997</v>
      </c>
    </row>
    <row r="1257" spans="1:2" x14ac:dyDescent="0.25">
      <c r="A1257" s="4">
        <v>29.54</v>
      </c>
      <c r="B1257" s="1">
        <v>7051.0159999999996</v>
      </c>
    </row>
    <row r="1258" spans="1:2" x14ac:dyDescent="0.25">
      <c r="A1258" s="4">
        <v>29.55</v>
      </c>
      <c r="B1258" s="1">
        <v>7054.9539999999997</v>
      </c>
    </row>
    <row r="1259" spans="1:2" x14ac:dyDescent="0.25">
      <c r="A1259" s="4">
        <v>29.56</v>
      </c>
      <c r="B1259" s="1">
        <v>7058.8919999999998</v>
      </c>
    </row>
    <row r="1260" spans="1:2" x14ac:dyDescent="0.25">
      <c r="A1260" s="4">
        <v>29.57</v>
      </c>
      <c r="B1260" s="1">
        <v>7062.8310000000001</v>
      </c>
    </row>
    <row r="1261" spans="1:2" x14ac:dyDescent="0.25">
      <c r="A1261" s="4">
        <v>29.58</v>
      </c>
      <c r="B1261" s="1">
        <v>7066.77</v>
      </c>
    </row>
    <row r="1262" spans="1:2" x14ac:dyDescent="0.25">
      <c r="A1262" s="4">
        <v>29.59</v>
      </c>
      <c r="B1262" s="1">
        <v>7070.7089999999998</v>
      </c>
    </row>
    <row r="1263" spans="1:2" x14ac:dyDescent="0.25">
      <c r="A1263" s="4">
        <v>29.6</v>
      </c>
      <c r="B1263" s="1">
        <v>7074.65</v>
      </c>
    </row>
    <row r="1264" spans="1:2" x14ac:dyDescent="0.25">
      <c r="A1264" s="4">
        <v>29.61</v>
      </c>
      <c r="B1264" s="1">
        <v>7078.59</v>
      </c>
    </row>
    <row r="1265" spans="1:2" x14ac:dyDescent="0.25">
      <c r="A1265" s="4">
        <v>29.62</v>
      </c>
      <c r="B1265" s="1">
        <v>7082.5309999999999</v>
      </c>
    </row>
    <row r="1266" spans="1:2" x14ac:dyDescent="0.25">
      <c r="A1266" s="4">
        <v>29.63</v>
      </c>
      <c r="B1266" s="1">
        <v>7086.4719999999998</v>
      </c>
    </row>
    <row r="1267" spans="1:2" x14ac:dyDescent="0.25">
      <c r="A1267" s="4">
        <v>29.64</v>
      </c>
      <c r="B1267" s="1">
        <v>7090.4139999999998</v>
      </c>
    </row>
    <row r="1268" spans="1:2" x14ac:dyDescent="0.25">
      <c r="A1268" s="4">
        <v>29.65</v>
      </c>
      <c r="B1268" s="1">
        <v>7094.357</v>
      </c>
    </row>
    <row r="1269" spans="1:2" x14ac:dyDescent="0.25">
      <c r="A1269" s="4">
        <v>29.66</v>
      </c>
      <c r="B1269" s="1">
        <v>7098.299</v>
      </c>
    </row>
    <row r="1270" spans="1:2" x14ac:dyDescent="0.25">
      <c r="A1270" s="4">
        <v>29.67</v>
      </c>
      <c r="B1270" s="1">
        <v>7102.2430000000004</v>
      </c>
    </row>
    <row r="1271" spans="1:2" x14ac:dyDescent="0.25">
      <c r="A1271" s="4">
        <v>29.68</v>
      </c>
      <c r="B1271" s="1">
        <v>7106.1859999999997</v>
      </c>
    </row>
    <row r="1272" spans="1:2" x14ac:dyDescent="0.25">
      <c r="A1272" s="4">
        <v>29.69</v>
      </c>
      <c r="B1272" s="1">
        <v>7110.13</v>
      </c>
    </row>
    <row r="1273" spans="1:2" x14ac:dyDescent="0.25">
      <c r="A1273" s="4">
        <v>29.7</v>
      </c>
      <c r="B1273" s="1">
        <v>7114.0749999999998</v>
      </c>
    </row>
    <row r="1274" spans="1:2" x14ac:dyDescent="0.25">
      <c r="A1274" s="4">
        <v>29.71</v>
      </c>
      <c r="B1274" s="1">
        <v>7118.02</v>
      </c>
    </row>
    <row r="1275" spans="1:2" x14ac:dyDescent="0.25">
      <c r="A1275" s="4">
        <v>29.72</v>
      </c>
      <c r="B1275" s="1">
        <v>7121.9650000000001</v>
      </c>
    </row>
    <row r="1276" spans="1:2" x14ac:dyDescent="0.25">
      <c r="A1276" s="4">
        <v>29.73</v>
      </c>
      <c r="B1276" s="1">
        <v>7125.9110000000001</v>
      </c>
    </row>
    <row r="1277" spans="1:2" x14ac:dyDescent="0.25">
      <c r="A1277" s="4">
        <v>29.74</v>
      </c>
      <c r="B1277" s="1">
        <v>7129.8580000000002</v>
      </c>
    </row>
    <row r="1278" spans="1:2" x14ac:dyDescent="0.25">
      <c r="A1278" s="4">
        <v>29.75</v>
      </c>
      <c r="B1278" s="1">
        <v>7133.8040000000001</v>
      </c>
    </row>
    <row r="1279" spans="1:2" x14ac:dyDescent="0.25">
      <c r="A1279" s="4">
        <v>29.76</v>
      </c>
      <c r="B1279" s="1">
        <v>7137.7520000000004</v>
      </c>
    </row>
    <row r="1280" spans="1:2" x14ac:dyDescent="0.25">
      <c r="A1280" s="4">
        <v>29.77</v>
      </c>
      <c r="B1280" s="1">
        <v>7141.6989999999996</v>
      </c>
    </row>
    <row r="1281" spans="1:2" x14ac:dyDescent="0.25">
      <c r="A1281" s="4">
        <v>29.78</v>
      </c>
      <c r="B1281" s="1">
        <v>7145.6480000000001</v>
      </c>
    </row>
    <row r="1282" spans="1:2" x14ac:dyDescent="0.25">
      <c r="A1282" s="4">
        <v>29.79</v>
      </c>
      <c r="B1282" s="1">
        <v>7149.5959999999995</v>
      </c>
    </row>
    <row r="1283" spans="1:2" x14ac:dyDescent="0.25">
      <c r="A1283" s="4">
        <v>29.8</v>
      </c>
      <c r="B1283" s="1">
        <v>7153.5450000000001</v>
      </c>
    </row>
    <row r="1284" spans="1:2" x14ac:dyDescent="0.25">
      <c r="A1284" s="4">
        <v>29.81</v>
      </c>
      <c r="B1284" s="1">
        <v>7157.4949999999999</v>
      </c>
    </row>
    <row r="1285" spans="1:2" x14ac:dyDescent="0.25">
      <c r="A1285" s="4">
        <v>29.82</v>
      </c>
      <c r="B1285" s="1">
        <v>7161.4449999999997</v>
      </c>
    </row>
    <row r="1286" spans="1:2" x14ac:dyDescent="0.25">
      <c r="A1286" s="4">
        <v>29.83</v>
      </c>
      <c r="B1286" s="1">
        <v>7165.3950000000004</v>
      </c>
    </row>
    <row r="1287" spans="1:2" x14ac:dyDescent="0.25">
      <c r="A1287" s="4">
        <v>29.84</v>
      </c>
      <c r="B1287" s="1">
        <v>7169.3459999999995</v>
      </c>
    </row>
    <row r="1288" spans="1:2" x14ac:dyDescent="0.25">
      <c r="A1288" s="4">
        <v>29.85</v>
      </c>
      <c r="B1288" s="1">
        <v>7173.2969999999996</v>
      </c>
    </row>
    <row r="1289" spans="1:2" x14ac:dyDescent="0.25">
      <c r="A1289" s="4">
        <v>29.86</v>
      </c>
      <c r="B1289" s="1">
        <v>7177.2489999999998</v>
      </c>
    </row>
    <row r="1290" spans="1:2" x14ac:dyDescent="0.25">
      <c r="A1290" s="4">
        <v>29.87</v>
      </c>
      <c r="B1290" s="1">
        <v>7181.201</v>
      </c>
    </row>
    <row r="1291" spans="1:2" x14ac:dyDescent="0.25">
      <c r="A1291" s="4">
        <v>29.88</v>
      </c>
      <c r="B1291" s="1">
        <v>7185.1540000000005</v>
      </c>
    </row>
    <row r="1292" spans="1:2" x14ac:dyDescent="0.25">
      <c r="A1292" s="4">
        <v>29.89</v>
      </c>
      <c r="B1292" s="1">
        <v>7189.107</v>
      </c>
    </row>
    <row r="1293" spans="1:2" x14ac:dyDescent="0.25">
      <c r="A1293" s="4">
        <v>29.9</v>
      </c>
      <c r="B1293" s="1">
        <v>7193.0609999999997</v>
      </c>
    </row>
    <row r="1294" spans="1:2" x14ac:dyDescent="0.25">
      <c r="A1294" s="4">
        <v>29.91</v>
      </c>
      <c r="B1294" s="1">
        <v>7197.0150000000003</v>
      </c>
    </row>
    <row r="1295" spans="1:2" x14ac:dyDescent="0.25">
      <c r="A1295" s="4">
        <v>29.92</v>
      </c>
      <c r="B1295" s="1">
        <v>7200.9690000000001</v>
      </c>
    </row>
    <row r="1296" spans="1:2" x14ac:dyDescent="0.25">
      <c r="A1296" s="4">
        <v>29.93</v>
      </c>
      <c r="B1296" s="1">
        <v>7204.924</v>
      </c>
    </row>
    <row r="1297" spans="1:2" x14ac:dyDescent="0.25">
      <c r="A1297" s="4">
        <v>29.94</v>
      </c>
      <c r="B1297" s="1">
        <v>7208.88</v>
      </c>
    </row>
    <row r="1298" spans="1:2" x14ac:dyDescent="0.25">
      <c r="A1298" s="4">
        <v>29.95</v>
      </c>
      <c r="B1298" s="1">
        <v>7212.8360000000002</v>
      </c>
    </row>
    <row r="1299" spans="1:2" x14ac:dyDescent="0.25">
      <c r="A1299" s="4">
        <v>29.96</v>
      </c>
      <c r="B1299" s="1">
        <v>7216.7920000000004</v>
      </c>
    </row>
    <row r="1300" spans="1:2" x14ac:dyDescent="0.25">
      <c r="A1300" s="4">
        <v>29.97</v>
      </c>
      <c r="B1300" s="1">
        <v>7220.7489999999998</v>
      </c>
    </row>
    <row r="1301" spans="1:2" x14ac:dyDescent="0.25">
      <c r="A1301" s="4">
        <v>29.98</v>
      </c>
      <c r="B1301" s="1">
        <v>7224.7060000000001</v>
      </c>
    </row>
    <row r="1302" spans="1:2" x14ac:dyDescent="0.25">
      <c r="A1302" s="4">
        <v>29.99</v>
      </c>
      <c r="B1302" s="1">
        <v>7228.6639999999998</v>
      </c>
    </row>
    <row r="1303" spans="1:2" x14ac:dyDescent="0.25">
      <c r="A1303" s="4">
        <v>30</v>
      </c>
      <c r="B1303" s="1">
        <v>7232.6220000000003</v>
      </c>
    </row>
    <row r="1304" spans="1:2" x14ac:dyDescent="0.25">
      <c r="A1304" s="4">
        <v>30.01</v>
      </c>
      <c r="B1304" s="1">
        <v>7236.58</v>
      </c>
    </row>
    <row r="1305" spans="1:2" x14ac:dyDescent="0.25">
      <c r="A1305" s="4">
        <v>30.02</v>
      </c>
      <c r="B1305" s="1">
        <v>7240.5389999999998</v>
      </c>
    </row>
    <row r="1306" spans="1:2" x14ac:dyDescent="0.25">
      <c r="A1306" s="4">
        <v>30.03</v>
      </c>
      <c r="B1306" s="1">
        <v>7244.4989999999998</v>
      </c>
    </row>
    <row r="1307" spans="1:2" x14ac:dyDescent="0.25">
      <c r="A1307" s="4">
        <v>30.04</v>
      </c>
      <c r="B1307" s="1">
        <v>7248.4589999999998</v>
      </c>
    </row>
    <row r="1308" spans="1:2" x14ac:dyDescent="0.25">
      <c r="A1308" s="4">
        <v>30.05</v>
      </c>
      <c r="B1308" s="1">
        <v>7252.4189999999999</v>
      </c>
    </row>
    <row r="1309" spans="1:2" x14ac:dyDescent="0.25">
      <c r="A1309" s="4">
        <v>30.06</v>
      </c>
      <c r="B1309" s="1">
        <v>7256.38</v>
      </c>
    </row>
    <row r="1310" spans="1:2" x14ac:dyDescent="0.25">
      <c r="A1310" s="4">
        <v>30.07</v>
      </c>
      <c r="B1310" s="1">
        <v>7260.3410000000003</v>
      </c>
    </row>
    <row r="1311" spans="1:2" x14ac:dyDescent="0.25">
      <c r="A1311" s="4">
        <v>30.08</v>
      </c>
      <c r="B1311" s="1">
        <v>7264.3029999999999</v>
      </c>
    </row>
    <row r="1312" spans="1:2" x14ac:dyDescent="0.25">
      <c r="A1312" s="4">
        <v>30.09</v>
      </c>
      <c r="B1312" s="1">
        <v>7268.2650000000003</v>
      </c>
    </row>
    <row r="1313" spans="1:2" x14ac:dyDescent="0.25">
      <c r="A1313" s="4">
        <v>30.1</v>
      </c>
      <c r="B1313" s="1">
        <v>7272.2280000000001</v>
      </c>
    </row>
    <row r="1314" spans="1:2" x14ac:dyDescent="0.25">
      <c r="A1314" s="4">
        <v>30.11</v>
      </c>
      <c r="B1314" s="1">
        <v>7276.1909999999998</v>
      </c>
    </row>
    <row r="1315" spans="1:2" x14ac:dyDescent="0.25">
      <c r="A1315" s="4">
        <v>30.12</v>
      </c>
      <c r="B1315" s="1">
        <v>7280.1540000000005</v>
      </c>
    </row>
    <row r="1316" spans="1:2" x14ac:dyDescent="0.25">
      <c r="A1316" s="4">
        <v>30.13</v>
      </c>
      <c r="B1316" s="1">
        <v>7284.1180000000004</v>
      </c>
    </row>
    <row r="1317" spans="1:2" x14ac:dyDescent="0.25">
      <c r="A1317" s="4">
        <v>30.14</v>
      </c>
      <c r="B1317" s="1">
        <v>7288.0829999999996</v>
      </c>
    </row>
    <row r="1318" spans="1:2" x14ac:dyDescent="0.25">
      <c r="A1318" s="4">
        <v>30.15</v>
      </c>
      <c r="B1318" s="1">
        <v>7292.0469999999996</v>
      </c>
    </row>
    <row r="1319" spans="1:2" x14ac:dyDescent="0.25">
      <c r="A1319" s="4">
        <v>30.16</v>
      </c>
      <c r="B1319" s="1">
        <v>7296.0129999999999</v>
      </c>
    </row>
    <row r="1320" spans="1:2" x14ac:dyDescent="0.25">
      <c r="A1320" s="4">
        <v>30.17</v>
      </c>
      <c r="B1320" s="1">
        <v>7299.9790000000003</v>
      </c>
    </row>
    <row r="1321" spans="1:2" x14ac:dyDescent="0.25">
      <c r="A1321" s="4">
        <v>30.18</v>
      </c>
      <c r="B1321" s="1">
        <v>7303.9449999999997</v>
      </c>
    </row>
    <row r="1322" spans="1:2" x14ac:dyDescent="0.25">
      <c r="A1322" s="4">
        <v>30.19</v>
      </c>
      <c r="B1322" s="1">
        <v>7307.9110000000001</v>
      </c>
    </row>
    <row r="1323" spans="1:2" x14ac:dyDescent="0.25">
      <c r="A1323" s="4">
        <v>30.2</v>
      </c>
      <c r="B1323" s="1">
        <v>7311.8789999999999</v>
      </c>
    </row>
    <row r="1324" spans="1:2" x14ac:dyDescent="0.25">
      <c r="A1324" s="4">
        <v>30.21</v>
      </c>
      <c r="B1324" s="1">
        <v>7315.8459999999995</v>
      </c>
    </row>
    <row r="1325" spans="1:2" x14ac:dyDescent="0.25">
      <c r="A1325" s="4">
        <v>30.22</v>
      </c>
      <c r="B1325" s="1">
        <v>7319.8140000000003</v>
      </c>
    </row>
    <row r="1326" spans="1:2" x14ac:dyDescent="0.25">
      <c r="A1326" s="4">
        <v>30.23</v>
      </c>
      <c r="B1326" s="1">
        <v>7323.7830000000004</v>
      </c>
    </row>
    <row r="1327" spans="1:2" x14ac:dyDescent="0.25">
      <c r="A1327" s="4">
        <v>30.24</v>
      </c>
      <c r="B1327" s="1">
        <v>7327.7520000000004</v>
      </c>
    </row>
    <row r="1328" spans="1:2" x14ac:dyDescent="0.25">
      <c r="A1328" s="4">
        <v>30.25</v>
      </c>
      <c r="B1328" s="1">
        <v>7331.7209999999995</v>
      </c>
    </row>
    <row r="1329" spans="1:2" x14ac:dyDescent="0.25">
      <c r="A1329" s="4">
        <v>30.26</v>
      </c>
      <c r="B1329" s="1">
        <v>7335.6909999999998</v>
      </c>
    </row>
    <row r="1330" spans="1:2" x14ac:dyDescent="0.25">
      <c r="A1330" s="4">
        <v>30.27</v>
      </c>
      <c r="B1330" s="1">
        <v>7339.6610000000001</v>
      </c>
    </row>
    <row r="1331" spans="1:2" x14ac:dyDescent="0.25">
      <c r="A1331" s="4">
        <v>30.28</v>
      </c>
      <c r="B1331" s="1">
        <v>7343.6319999999996</v>
      </c>
    </row>
    <row r="1332" spans="1:2" x14ac:dyDescent="0.25">
      <c r="A1332" s="4">
        <v>30.29</v>
      </c>
      <c r="B1332" s="1">
        <v>7347.6030000000001</v>
      </c>
    </row>
    <row r="1333" spans="1:2" x14ac:dyDescent="0.25">
      <c r="A1333" s="4">
        <v>30.3</v>
      </c>
      <c r="B1333" s="1">
        <v>7351.5749999999998</v>
      </c>
    </row>
    <row r="1334" spans="1:2" x14ac:dyDescent="0.25">
      <c r="A1334" s="4">
        <v>30.31</v>
      </c>
      <c r="B1334" s="1">
        <v>7355.5469999999996</v>
      </c>
    </row>
    <row r="1335" spans="1:2" x14ac:dyDescent="0.25">
      <c r="A1335" s="4">
        <v>30.32</v>
      </c>
      <c r="B1335" s="1">
        <v>7359.52</v>
      </c>
    </row>
    <row r="1336" spans="1:2" x14ac:dyDescent="0.25">
      <c r="A1336" s="4">
        <v>30.33</v>
      </c>
      <c r="B1336" s="1">
        <v>7363.4930000000004</v>
      </c>
    </row>
    <row r="1337" spans="1:2" x14ac:dyDescent="0.25">
      <c r="A1337" s="4">
        <v>30.34</v>
      </c>
      <c r="B1337" s="1">
        <v>7367.4660000000003</v>
      </c>
    </row>
    <row r="1338" spans="1:2" x14ac:dyDescent="0.25">
      <c r="A1338" s="4">
        <v>30.35</v>
      </c>
      <c r="B1338" s="1">
        <v>7371.44</v>
      </c>
    </row>
    <row r="1339" spans="1:2" x14ac:dyDescent="0.25">
      <c r="A1339" s="4">
        <v>30.36</v>
      </c>
      <c r="B1339" s="1">
        <v>7375.4139999999998</v>
      </c>
    </row>
    <row r="1340" spans="1:2" x14ac:dyDescent="0.25">
      <c r="A1340" s="4">
        <v>30.37</v>
      </c>
      <c r="B1340" s="1">
        <v>7379.3890000000001</v>
      </c>
    </row>
    <row r="1341" spans="1:2" x14ac:dyDescent="0.25">
      <c r="A1341" s="4">
        <v>30.38</v>
      </c>
      <c r="B1341" s="1">
        <v>7383.3639999999996</v>
      </c>
    </row>
    <row r="1342" spans="1:2" x14ac:dyDescent="0.25">
      <c r="A1342" s="4">
        <v>30.39</v>
      </c>
      <c r="B1342" s="1">
        <v>7387.34</v>
      </c>
    </row>
    <row r="1343" spans="1:2" x14ac:dyDescent="0.25">
      <c r="A1343" s="4">
        <v>30.4</v>
      </c>
      <c r="B1343" s="1">
        <v>7391.3159999999998</v>
      </c>
    </row>
    <row r="1344" spans="1:2" x14ac:dyDescent="0.25">
      <c r="A1344" s="4">
        <v>30.41</v>
      </c>
      <c r="B1344" s="1">
        <v>7395.2929999999997</v>
      </c>
    </row>
    <row r="1345" spans="1:2" x14ac:dyDescent="0.25">
      <c r="A1345" s="4">
        <v>30.42</v>
      </c>
      <c r="B1345" s="1">
        <v>7399.27</v>
      </c>
    </row>
    <row r="1346" spans="1:2" x14ac:dyDescent="0.25">
      <c r="A1346" s="4">
        <v>30.43</v>
      </c>
      <c r="B1346" s="1">
        <v>7403.2470000000003</v>
      </c>
    </row>
    <row r="1347" spans="1:2" x14ac:dyDescent="0.25">
      <c r="A1347" s="4">
        <v>30.44</v>
      </c>
      <c r="B1347" s="1">
        <v>7407.2250000000004</v>
      </c>
    </row>
    <row r="1348" spans="1:2" x14ac:dyDescent="0.25">
      <c r="A1348" s="4">
        <v>30.45</v>
      </c>
      <c r="B1348" s="1">
        <v>7411.2039999999997</v>
      </c>
    </row>
    <row r="1349" spans="1:2" x14ac:dyDescent="0.25">
      <c r="A1349" s="4">
        <v>30.46</v>
      </c>
      <c r="B1349" s="1">
        <v>7415.183</v>
      </c>
    </row>
    <row r="1350" spans="1:2" x14ac:dyDescent="0.25">
      <c r="A1350" s="4">
        <v>30.47</v>
      </c>
      <c r="B1350" s="1">
        <v>7419.1620000000003</v>
      </c>
    </row>
    <row r="1351" spans="1:2" x14ac:dyDescent="0.25">
      <c r="A1351" s="4">
        <v>30.48</v>
      </c>
      <c r="B1351" s="1">
        <v>7423.1419999999998</v>
      </c>
    </row>
    <row r="1352" spans="1:2" x14ac:dyDescent="0.25">
      <c r="A1352" s="4">
        <v>30.49</v>
      </c>
      <c r="B1352" s="1">
        <v>7427.1220000000003</v>
      </c>
    </row>
    <row r="1353" spans="1:2" x14ac:dyDescent="0.25">
      <c r="A1353" s="4">
        <v>30.5</v>
      </c>
      <c r="B1353" s="1">
        <v>7431.1030000000001</v>
      </c>
    </row>
    <row r="1354" spans="1:2" x14ac:dyDescent="0.25">
      <c r="A1354" s="4">
        <v>30.51</v>
      </c>
      <c r="B1354" s="1">
        <v>7435.0839999999998</v>
      </c>
    </row>
    <row r="1355" spans="1:2" x14ac:dyDescent="0.25">
      <c r="A1355" s="4">
        <v>30.52</v>
      </c>
      <c r="B1355" s="1">
        <v>7439.0649999999996</v>
      </c>
    </row>
    <row r="1356" spans="1:2" x14ac:dyDescent="0.25">
      <c r="A1356" s="4">
        <v>30.53</v>
      </c>
      <c r="B1356" s="1">
        <v>7443.0469999999996</v>
      </c>
    </row>
    <row r="1357" spans="1:2" x14ac:dyDescent="0.25">
      <c r="A1357" s="4">
        <v>30.54</v>
      </c>
      <c r="B1357" s="1">
        <v>7447.03</v>
      </c>
    </row>
    <row r="1358" spans="1:2" x14ac:dyDescent="0.25">
      <c r="A1358" s="4">
        <v>30.55</v>
      </c>
      <c r="B1358" s="1">
        <v>7451.0129999999999</v>
      </c>
    </row>
    <row r="1359" spans="1:2" x14ac:dyDescent="0.25">
      <c r="A1359" s="4">
        <v>30.56</v>
      </c>
      <c r="B1359" s="1">
        <v>7454.9960000000001</v>
      </c>
    </row>
    <row r="1360" spans="1:2" x14ac:dyDescent="0.25">
      <c r="A1360" s="4">
        <v>30.57</v>
      </c>
      <c r="B1360" s="1">
        <v>7458.98</v>
      </c>
    </row>
    <row r="1361" spans="1:2" x14ac:dyDescent="0.25">
      <c r="A1361" s="4">
        <v>30.58</v>
      </c>
      <c r="B1361" s="1">
        <v>7462.9639999999999</v>
      </c>
    </row>
    <row r="1362" spans="1:2" x14ac:dyDescent="0.25">
      <c r="A1362" s="4">
        <v>30.59</v>
      </c>
      <c r="B1362" s="1">
        <v>7466.9489999999996</v>
      </c>
    </row>
    <row r="1363" spans="1:2" x14ac:dyDescent="0.25">
      <c r="A1363" s="4">
        <v>30.6</v>
      </c>
      <c r="B1363" s="1">
        <v>7470.9340000000002</v>
      </c>
    </row>
    <row r="1364" spans="1:2" x14ac:dyDescent="0.25">
      <c r="A1364" s="4">
        <v>30.61</v>
      </c>
      <c r="B1364" s="1">
        <v>7474.92</v>
      </c>
    </row>
    <row r="1365" spans="1:2" x14ac:dyDescent="0.25">
      <c r="A1365" s="4">
        <v>30.62</v>
      </c>
      <c r="B1365" s="1">
        <v>7478.9059999999999</v>
      </c>
    </row>
    <row r="1366" spans="1:2" x14ac:dyDescent="0.25">
      <c r="A1366" s="4">
        <v>30.63</v>
      </c>
      <c r="B1366" s="1">
        <v>7482.893</v>
      </c>
    </row>
    <row r="1367" spans="1:2" x14ac:dyDescent="0.25">
      <c r="A1367" s="4">
        <v>30.64</v>
      </c>
      <c r="B1367" s="1">
        <v>7486.88</v>
      </c>
    </row>
    <row r="1368" spans="1:2" x14ac:dyDescent="0.25">
      <c r="A1368" s="4">
        <v>30.65</v>
      </c>
      <c r="B1368" s="1">
        <v>7490.8670000000002</v>
      </c>
    </row>
    <row r="1369" spans="1:2" x14ac:dyDescent="0.25">
      <c r="A1369" s="4">
        <v>30.66</v>
      </c>
      <c r="B1369" s="1">
        <v>7494.8549999999996</v>
      </c>
    </row>
    <row r="1370" spans="1:2" x14ac:dyDescent="0.25">
      <c r="A1370" s="4">
        <v>30.67</v>
      </c>
      <c r="B1370" s="1">
        <v>7498.8429999999998</v>
      </c>
    </row>
    <row r="1371" spans="1:2" x14ac:dyDescent="0.25">
      <c r="A1371" s="4">
        <v>30.68</v>
      </c>
      <c r="B1371" s="1">
        <v>7502.8320000000003</v>
      </c>
    </row>
    <row r="1372" spans="1:2" x14ac:dyDescent="0.25">
      <c r="A1372" s="4">
        <v>30.69</v>
      </c>
      <c r="B1372" s="1">
        <v>7506.8209999999999</v>
      </c>
    </row>
    <row r="1373" spans="1:2" x14ac:dyDescent="0.25">
      <c r="A1373" s="4">
        <v>30.7</v>
      </c>
      <c r="B1373" s="1">
        <v>7510.8109999999997</v>
      </c>
    </row>
    <row r="1374" spans="1:2" x14ac:dyDescent="0.25">
      <c r="A1374" s="4">
        <v>30.71</v>
      </c>
      <c r="B1374" s="1">
        <v>7514.8010000000004</v>
      </c>
    </row>
    <row r="1375" spans="1:2" x14ac:dyDescent="0.25">
      <c r="A1375" s="4">
        <v>30.72</v>
      </c>
      <c r="B1375" s="1">
        <v>7518.7920000000004</v>
      </c>
    </row>
    <row r="1376" spans="1:2" x14ac:dyDescent="0.25">
      <c r="A1376" s="4">
        <v>30.73</v>
      </c>
      <c r="B1376" s="1">
        <v>7522.7830000000004</v>
      </c>
    </row>
    <row r="1377" spans="1:2" x14ac:dyDescent="0.25">
      <c r="A1377" s="4">
        <v>30.74</v>
      </c>
      <c r="B1377" s="1">
        <v>7526.7749999999996</v>
      </c>
    </row>
    <row r="1378" spans="1:2" x14ac:dyDescent="0.25">
      <c r="A1378" s="4">
        <v>30.75</v>
      </c>
      <c r="B1378" s="1">
        <v>7530.7669999999998</v>
      </c>
    </row>
    <row r="1379" spans="1:2" x14ac:dyDescent="0.25">
      <c r="A1379" s="4">
        <v>30.76</v>
      </c>
      <c r="B1379" s="1">
        <v>7534.759</v>
      </c>
    </row>
    <row r="1380" spans="1:2" x14ac:dyDescent="0.25">
      <c r="A1380" s="4">
        <v>30.77</v>
      </c>
      <c r="B1380" s="1">
        <v>7538.7520000000004</v>
      </c>
    </row>
    <row r="1381" spans="1:2" x14ac:dyDescent="0.25">
      <c r="A1381" s="4">
        <v>30.78</v>
      </c>
      <c r="B1381" s="1">
        <v>7542.7449999999999</v>
      </c>
    </row>
    <row r="1382" spans="1:2" x14ac:dyDescent="0.25">
      <c r="A1382" s="4">
        <v>30.79</v>
      </c>
      <c r="B1382" s="1">
        <v>7546.7389999999996</v>
      </c>
    </row>
    <row r="1383" spans="1:2" x14ac:dyDescent="0.25">
      <c r="A1383" s="4">
        <v>30.8</v>
      </c>
      <c r="B1383" s="1">
        <v>7550.7330000000002</v>
      </c>
    </row>
    <row r="1384" spans="1:2" x14ac:dyDescent="0.25">
      <c r="A1384" s="4">
        <v>30.81</v>
      </c>
      <c r="B1384" s="1">
        <v>7554.7280000000001</v>
      </c>
    </row>
    <row r="1385" spans="1:2" x14ac:dyDescent="0.25">
      <c r="A1385" s="4">
        <v>30.82</v>
      </c>
      <c r="B1385" s="1">
        <v>7558.723</v>
      </c>
    </row>
    <row r="1386" spans="1:2" x14ac:dyDescent="0.25">
      <c r="A1386" s="4">
        <v>30.83</v>
      </c>
      <c r="B1386" s="1">
        <v>7562.7190000000001</v>
      </c>
    </row>
    <row r="1387" spans="1:2" x14ac:dyDescent="0.25">
      <c r="A1387" s="4">
        <v>30.84</v>
      </c>
      <c r="B1387" s="1">
        <v>7566.7150000000001</v>
      </c>
    </row>
    <row r="1388" spans="1:2" x14ac:dyDescent="0.25">
      <c r="A1388" s="4">
        <v>30.85</v>
      </c>
      <c r="B1388" s="1">
        <v>7570.7110000000002</v>
      </c>
    </row>
    <row r="1389" spans="1:2" x14ac:dyDescent="0.25">
      <c r="A1389" s="4">
        <v>30.86</v>
      </c>
      <c r="B1389" s="1">
        <v>7574.7079999999996</v>
      </c>
    </row>
    <row r="1390" spans="1:2" x14ac:dyDescent="0.25">
      <c r="A1390" s="4">
        <v>30.87</v>
      </c>
      <c r="B1390" s="1">
        <v>7578.7049999999999</v>
      </c>
    </row>
    <row r="1391" spans="1:2" x14ac:dyDescent="0.25">
      <c r="A1391" s="4">
        <v>30.88</v>
      </c>
      <c r="B1391" s="1">
        <v>7582.7030000000004</v>
      </c>
    </row>
    <row r="1392" spans="1:2" x14ac:dyDescent="0.25">
      <c r="A1392" s="4">
        <v>30.89</v>
      </c>
      <c r="B1392" s="1">
        <v>7586.7020000000002</v>
      </c>
    </row>
    <row r="1393" spans="1:2" x14ac:dyDescent="0.25">
      <c r="A1393" s="4">
        <v>30.9</v>
      </c>
      <c r="B1393" s="1">
        <v>7590.7</v>
      </c>
    </row>
    <row r="1394" spans="1:2" x14ac:dyDescent="0.25">
      <c r="A1394" s="4">
        <v>30.91</v>
      </c>
      <c r="B1394" s="1">
        <v>7594.6989999999996</v>
      </c>
    </row>
    <row r="1395" spans="1:2" x14ac:dyDescent="0.25">
      <c r="A1395" s="4">
        <v>30.92</v>
      </c>
      <c r="B1395" s="1">
        <v>7598.6989999999996</v>
      </c>
    </row>
    <row r="1396" spans="1:2" x14ac:dyDescent="0.25">
      <c r="A1396" s="4">
        <v>30.93</v>
      </c>
      <c r="B1396" s="1">
        <v>7602.6989999999996</v>
      </c>
    </row>
    <row r="1397" spans="1:2" x14ac:dyDescent="0.25">
      <c r="A1397" s="4">
        <v>30.94</v>
      </c>
      <c r="B1397" s="1">
        <v>7606.7</v>
      </c>
    </row>
    <row r="1398" spans="1:2" x14ac:dyDescent="0.25">
      <c r="A1398" s="4">
        <v>30.95</v>
      </c>
      <c r="B1398" s="1">
        <v>7610.701</v>
      </c>
    </row>
    <row r="1399" spans="1:2" x14ac:dyDescent="0.25">
      <c r="A1399" s="4">
        <v>30.96</v>
      </c>
      <c r="B1399" s="1">
        <v>7614.7020000000002</v>
      </c>
    </row>
    <row r="1400" spans="1:2" x14ac:dyDescent="0.25">
      <c r="A1400" s="4">
        <v>30.97</v>
      </c>
      <c r="B1400" s="1">
        <v>7618.7039999999997</v>
      </c>
    </row>
    <row r="1401" spans="1:2" x14ac:dyDescent="0.25">
      <c r="A1401" s="4">
        <v>30.98</v>
      </c>
      <c r="B1401" s="1">
        <v>7622.7070000000003</v>
      </c>
    </row>
    <row r="1402" spans="1:2" x14ac:dyDescent="0.25">
      <c r="A1402" s="4">
        <v>30.99</v>
      </c>
      <c r="B1402" s="1">
        <v>7626.7089999999998</v>
      </c>
    </row>
    <row r="1403" spans="1:2" x14ac:dyDescent="0.25">
      <c r="A1403" s="4">
        <v>31</v>
      </c>
      <c r="B1403" s="1">
        <v>7630.7129999999997</v>
      </c>
    </row>
    <row r="1404" spans="1:2" x14ac:dyDescent="0.25">
      <c r="A1404" s="4">
        <v>31.01</v>
      </c>
      <c r="B1404" s="1">
        <v>7634.7160000000003</v>
      </c>
    </row>
    <row r="1405" spans="1:2" x14ac:dyDescent="0.25">
      <c r="A1405" s="4">
        <v>31.02</v>
      </c>
      <c r="B1405" s="1">
        <v>7638.72</v>
      </c>
    </row>
    <row r="1406" spans="1:2" x14ac:dyDescent="0.25">
      <c r="A1406" s="4">
        <v>31.03</v>
      </c>
      <c r="B1406" s="1">
        <v>7642.7250000000004</v>
      </c>
    </row>
    <row r="1407" spans="1:2" x14ac:dyDescent="0.25">
      <c r="A1407" s="4">
        <v>31.04</v>
      </c>
      <c r="B1407" s="1">
        <v>7646.73</v>
      </c>
    </row>
    <row r="1408" spans="1:2" x14ac:dyDescent="0.25">
      <c r="A1408" s="4">
        <v>31.05</v>
      </c>
      <c r="B1408" s="1">
        <v>7650.7359999999999</v>
      </c>
    </row>
    <row r="1409" spans="1:2" x14ac:dyDescent="0.25">
      <c r="A1409" s="4">
        <v>31.06</v>
      </c>
      <c r="B1409" s="1">
        <v>7654.7420000000002</v>
      </c>
    </row>
    <row r="1410" spans="1:2" x14ac:dyDescent="0.25">
      <c r="A1410" s="4">
        <v>31.07</v>
      </c>
      <c r="B1410" s="1">
        <v>7658.7479999999996</v>
      </c>
    </row>
    <row r="1411" spans="1:2" x14ac:dyDescent="0.25">
      <c r="A1411" s="4">
        <v>31.08</v>
      </c>
      <c r="B1411" s="1">
        <v>7662.7550000000001</v>
      </c>
    </row>
    <row r="1412" spans="1:2" x14ac:dyDescent="0.25">
      <c r="A1412" s="4">
        <v>31.09</v>
      </c>
      <c r="B1412" s="1">
        <v>7666.7619999999997</v>
      </c>
    </row>
    <row r="1413" spans="1:2" x14ac:dyDescent="0.25">
      <c r="A1413" s="4">
        <v>31.1</v>
      </c>
      <c r="B1413" s="1">
        <v>7670.77</v>
      </c>
    </row>
    <row r="1414" spans="1:2" x14ac:dyDescent="0.25">
      <c r="A1414" s="4">
        <v>31.11</v>
      </c>
      <c r="B1414" s="1">
        <v>7674.7780000000002</v>
      </c>
    </row>
    <row r="1415" spans="1:2" x14ac:dyDescent="0.25">
      <c r="A1415" s="4">
        <v>31.12</v>
      </c>
      <c r="B1415" s="1">
        <v>7678.7870000000003</v>
      </c>
    </row>
    <row r="1416" spans="1:2" x14ac:dyDescent="0.25">
      <c r="A1416" s="4">
        <v>31.13</v>
      </c>
      <c r="B1416" s="1">
        <v>7682.7960000000003</v>
      </c>
    </row>
    <row r="1417" spans="1:2" x14ac:dyDescent="0.25">
      <c r="A1417" s="4">
        <v>31.14</v>
      </c>
      <c r="B1417" s="1">
        <v>7686.8059999999996</v>
      </c>
    </row>
    <row r="1418" spans="1:2" x14ac:dyDescent="0.25">
      <c r="A1418" s="4">
        <v>31.15</v>
      </c>
      <c r="B1418" s="1">
        <v>7690.8159999999998</v>
      </c>
    </row>
    <row r="1419" spans="1:2" x14ac:dyDescent="0.25">
      <c r="A1419" s="4">
        <v>31.16</v>
      </c>
      <c r="B1419" s="1">
        <v>7694.826</v>
      </c>
    </row>
    <row r="1420" spans="1:2" x14ac:dyDescent="0.25">
      <c r="A1420" s="4">
        <v>31.17</v>
      </c>
      <c r="B1420" s="1">
        <v>7698.8370000000004</v>
      </c>
    </row>
    <row r="1421" spans="1:2" x14ac:dyDescent="0.25">
      <c r="A1421" s="4">
        <v>31.18</v>
      </c>
      <c r="B1421" s="1">
        <v>7702.848</v>
      </c>
    </row>
    <row r="1422" spans="1:2" x14ac:dyDescent="0.25">
      <c r="A1422" s="4">
        <v>31.19</v>
      </c>
      <c r="B1422" s="1">
        <v>7706.86</v>
      </c>
    </row>
    <row r="1423" spans="1:2" x14ac:dyDescent="0.25">
      <c r="A1423" s="4">
        <v>31.2</v>
      </c>
      <c r="B1423" s="1">
        <v>7710.8729999999996</v>
      </c>
    </row>
    <row r="1424" spans="1:2" x14ac:dyDescent="0.25">
      <c r="A1424" s="4">
        <v>31.21</v>
      </c>
      <c r="B1424" s="1">
        <v>7714.8850000000002</v>
      </c>
    </row>
    <row r="1425" spans="1:2" x14ac:dyDescent="0.25">
      <c r="A1425" s="4">
        <v>31.22</v>
      </c>
      <c r="B1425" s="1">
        <v>7718.8990000000003</v>
      </c>
    </row>
    <row r="1426" spans="1:2" x14ac:dyDescent="0.25">
      <c r="A1426" s="4">
        <v>31.23</v>
      </c>
      <c r="B1426" s="1">
        <v>7722.9120000000003</v>
      </c>
    </row>
    <row r="1427" spans="1:2" x14ac:dyDescent="0.25">
      <c r="A1427" s="4">
        <v>31.24</v>
      </c>
      <c r="B1427" s="1">
        <v>7726.9260000000004</v>
      </c>
    </row>
    <row r="1428" spans="1:2" x14ac:dyDescent="0.25">
      <c r="A1428" s="4">
        <v>31.25</v>
      </c>
      <c r="B1428" s="1">
        <v>7730.9409999999998</v>
      </c>
    </row>
    <row r="1429" spans="1:2" x14ac:dyDescent="0.25">
      <c r="A1429" s="4">
        <v>31.26</v>
      </c>
      <c r="B1429" s="1">
        <v>7734.9560000000001</v>
      </c>
    </row>
    <row r="1430" spans="1:2" x14ac:dyDescent="0.25">
      <c r="A1430" s="4">
        <v>31.27</v>
      </c>
      <c r="B1430" s="1">
        <v>7738.9709999999995</v>
      </c>
    </row>
    <row r="1431" spans="1:2" x14ac:dyDescent="0.25">
      <c r="A1431" s="4">
        <v>31.28</v>
      </c>
      <c r="B1431" s="1">
        <v>7742.9870000000001</v>
      </c>
    </row>
    <row r="1432" spans="1:2" x14ac:dyDescent="0.25">
      <c r="A1432" s="4">
        <v>31.29</v>
      </c>
      <c r="B1432" s="1">
        <v>7747.0029999999997</v>
      </c>
    </row>
    <row r="1433" spans="1:2" x14ac:dyDescent="0.25">
      <c r="A1433" s="4">
        <v>31.3</v>
      </c>
      <c r="B1433" s="1">
        <v>7751.02</v>
      </c>
    </row>
    <row r="1434" spans="1:2" x14ac:dyDescent="0.25">
      <c r="A1434" s="4">
        <v>31.31</v>
      </c>
      <c r="B1434" s="1">
        <v>7755.0379999999996</v>
      </c>
    </row>
    <row r="1435" spans="1:2" x14ac:dyDescent="0.25">
      <c r="A1435" s="4">
        <v>31.32</v>
      </c>
      <c r="B1435" s="1">
        <v>7759.0550000000003</v>
      </c>
    </row>
    <row r="1436" spans="1:2" x14ac:dyDescent="0.25">
      <c r="A1436" s="4">
        <v>31.33</v>
      </c>
      <c r="B1436" s="1">
        <v>7763.0730000000003</v>
      </c>
    </row>
    <row r="1437" spans="1:2" x14ac:dyDescent="0.25">
      <c r="A1437" s="4">
        <v>31.34</v>
      </c>
      <c r="B1437" s="1">
        <v>7767.0919999999996</v>
      </c>
    </row>
    <row r="1438" spans="1:2" x14ac:dyDescent="0.25">
      <c r="A1438" s="4">
        <v>31.35</v>
      </c>
      <c r="B1438" s="1">
        <v>7771.1109999999999</v>
      </c>
    </row>
    <row r="1439" spans="1:2" x14ac:dyDescent="0.25">
      <c r="A1439" s="4">
        <v>31.36</v>
      </c>
      <c r="B1439" s="1">
        <v>7775.1310000000003</v>
      </c>
    </row>
    <row r="1440" spans="1:2" x14ac:dyDescent="0.25">
      <c r="A1440" s="4">
        <v>31.37</v>
      </c>
      <c r="B1440" s="1">
        <v>7779.1509999999998</v>
      </c>
    </row>
    <row r="1441" spans="1:2" x14ac:dyDescent="0.25">
      <c r="A1441" s="4">
        <v>31.38</v>
      </c>
      <c r="B1441" s="1">
        <v>7783.1710000000003</v>
      </c>
    </row>
    <row r="1442" spans="1:2" x14ac:dyDescent="0.25">
      <c r="A1442" s="4">
        <v>31.39</v>
      </c>
      <c r="B1442" s="1">
        <v>7787.192</v>
      </c>
    </row>
    <row r="1443" spans="1:2" x14ac:dyDescent="0.25">
      <c r="A1443" s="4">
        <v>31.4</v>
      </c>
      <c r="B1443" s="1">
        <v>7791.2129999999997</v>
      </c>
    </row>
    <row r="1444" spans="1:2" x14ac:dyDescent="0.25">
      <c r="A1444" s="4">
        <v>31.41</v>
      </c>
      <c r="B1444" s="1">
        <v>7795.2349999999997</v>
      </c>
    </row>
    <row r="1445" spans="1:2" x14ac:dyDescent="0.25">
      <c r="A1445" s="4">
        <v>31.42</v>
      </c>
      <c r="B1445" s="1">
        <v>7799.2569999999996</v>
      </c>
    </row>
    <row r="1446" spans="1:2" x14ac:dyDescent="0.25">
      <c r="A1446" s="4">
        <v>31.43</v>
      </c>
      <c r="B1446" s="1">
        <v>7803.28</v>
      </c>
    </row>
    <row r="1447" spans="1:2" x14ac:dyDescent="0.25">
      <c r="A1447" s="4">
        <v>31.44</v>
      </c>
      <c r="B1447" s="1">
        <v>7807.3029999999999</v>
      </c>
    </row>
    <row r="1448" spans="1:2" x14ac:dyDescent="0.25">
      <c r="A1448" s="4">
        <v>31.45</v>
      </c>
      <c r="B1448" s="1">
        <v>7811.3270000000002</v>
      </c>
    </row>
    <row r="1449" spans="1:2" x14ac:dyDescent="0.25">
      <c r="A1449" s="4">
        <v>31.46</v>
      </c>
      <c r="B1449" s="1">
        <v>7815.3509999999997</v>
      </c>
    </row>
    <row r="1450" spans="1:2" x14ac:dyDescent="0.25">
      <c r="A1450" s="4">
        <v>31.47</v>
      </c>
      <c r="B1450" s="1">
        <v>7819.375</v>
      </c>
    </row>
    <row r="1451" spans="1:2" x14ac:dyDescent="0.25">
      <c r="A1451" s="4">
        <v>31.48</v>
      </c>
      <c r="B1451" s="1">
        <v>7823.4</v>
      </c>
    </row>
    <row r="1452" spans="1:2" x14ac:dyDescent="0.25">
      <c r="A1452" s="4">
        <v>31.49</v>
      </c>
      <c r="B1452" s="1">
        <v>7827.4250000000002</v>
      </c>
    </row>
    <row r="1453" spans="1:2" x14ac:dyDescent="0.25">
      <c r="A1453" s="4">
        <v>31.5</v>
      </c>
      <c r="B1453" s="1">
        <v>7831.451</v>
      </c>
    </row>
    <row r="1454" spans="1:2" x14ac:dyDescent="0.25">
      <c r="A1454" s="4">
        <v>31.51</v>
      </c>
      <c r="B1454" s="1">
        <v>7835.4769999999999</v>
      </c>
    </row>
    <row r="1455" spans="1:2" x14ac:dyDescent="0.25">
      <c r="A1455" s="4">
        <v>31.52</v>
      </c>
      <c r="B1455" s="1">
        <v>7839.5039999999999</v>
      </c>
    </row>
    <row r="1456" spans="1:2" x14ac:dyDescent="0.25">
      <c r="A1456" s="4">
        <v>31.53</v>
      </c>
      <c r="B1456" s="1">
        <v>7843.5309999999999</v>
      </c>
    </row>
    <row r="1457" spans="1:2" x14ac:dyDescent="0.25">
      <c r="A1457" s="4">
        <v>31.54</v>
      </c>
      <c r="B1457" s="1">
        <v>7847.5590000000002</v>
      </c>
    </row>
    <row r="1458" spans="1:2" x14ac:dyDescent="0.25">
      <c r="A1458" s="4">
        <v>31.55</v>
      </c>
      <c r="B1458" s="1">
        <v>7851.5870000000004</v>
      </c>
    </row>
    <row r="1459" spans="1:2" x14ac:dyDescent="0.25">
      <c r="A1459" s="4">
        <v>31.56</v>
      </c>
      <c r="B1459" s="1">
        <v>7855.616</v>
      </c>
    </row>
    <row r="1460" spans="1:2" x14ac:dyDescent="0.25">
      <c r="A1460" s="4">
        <v>31.57</v>
      </c>
      <c r="B1460" s="1">
        <v>7859.6450000000004</v>
      </c>
    </row>
    <row r="1461" spans="1:2" x14ac:dyDescent="0.25">
      <c r="A1461" s="4">
        <v>31.58</v>
      </c>
      <c r="B1461" s="1">
        <v>7863.674</v>
      </c>
    </row>
    <row r="1462" spans="1:2" x14ac:dyDescent="0.25">
      <c r="A1462" s="4">
        <v>31.59</v>
      </c>
      <c r="B1462" s="1">
        <v>7867.7039999999997</v>
      </c>
    </row>
    <row r="1463" spans="1:2" x14ac:dyDescent="0.25">
      <c r="A1463" s="4">
        <v>31.6</v>
      </c>
      <c r="B1463" s="1">
        <v>7871.7340000000004</v>
      </c>
    </row>
    <row r="1464" spans="1:2" x14ac:dyDescent="0.25">
      <c r="A1464" s="4">
        <v>31.61</v>
      </c>
      <c r="B1464" s="1">
        <v>7875.7650000000003</v>
      </c>
    </row>
    <row r="1465" spans="1:2" x14ac:dyDescent="0.25">
      <c r="A1465" s="4">
        <v>31.62</v>
      </c>
      <c r="B1465" s="1">
        <v>7879.7960000000003</v>
      </c>
    </row>
    <row r="1466" spans="1:2" x14ac:dyDescent="0.25">
      <c r="A1466" s="4">
        <v>31.63</v>
      </c>
      <c r="B1466" s="1">
        <v>7883.8280000000004</v>
      </c>
    </row>
    <row r="1467" spans="1:2" x14ac:dyDescent="0.25">
      <c r="A1467" s="4">
        <v>31.64</v>
      </c>
      <c r="B1467" s="1">
        <v>7887.86</v>
      </c>
    </row>
    <row r="1468" spans="1:2" x14ac:dyDescent="0.25">
      <c r="A1468" s="4">
        <v>31.65</v>
      </c>
      <c r="B1468" s="1">
        <v>7891.893</v>
      </c>
    </row>
    <row r="1469" spans="1:2" x14ac:dyDescent="0.25">
      <c r="A1469" s="4">
        <v>31.66</v>
      </c>
      <c r="B1469" s="1">
        <v>7895.9260000000004</v>
      </c>
    </row>
    <row r="1470" spans="1:2" x14ac:dyDescent="0.25">
      <c r="A1470" s="4">
        <v>31.67</v>
      </c>
      <c r="B1470" s="1">
        <v>7899.9589999999998</v>
      </c>
    </row>
    <row r="1471" spans="1:2" x14ac:dyDescent="0.25">
      <c r="A1471" s="4">
        <v>31.68</v>
      </c>
      <c r="B1471" s="1">
        <v>7903.9930000000004</v>
      </c>
    </row>
    <row r="1472" spans="1:2" x14ac:dyDescent="0.25">
      <c r="A1472" s="4">
        <v>31.69</v>
      </c>
      <c r="B1472" s="1">
        <v>7908.0280000000002</v>
      </c>
    </row>
    <row r="1473" spans="1:2" x14ac:dyDescent="0.25">
      <c r="A1473" s="4">
        <v>31.7</v>
      </c>
      <c r="B1473" s="1">
        <v>7912.0630000000001</v>
      </c>
    </row>
    <row r="1474" spans="1:2" x14ac:dyDescent="0.25">
      <c r="A1474" s="4">
        <v>31.71</v>
      </c>
      <c r="B1474" s="1">
        <v>7916.098</v>
      </c>
    </row>
    <row r="1475" spans="1:2" x14ac:dyDescent="0.25">
      <c r="A1475" s="4">
        <v>31.72</v>
      </c>
      <c r="B1475" s="1">
        <v>7920.134</v>
      </c>
    </row>
    <row r="1476" spans="1:2" x14ac:dyDescent="0.25">
      <c r="A1476" s="4">
        <v>31.73</v>
      </c>
      <c r="B1476" s="1">
        <v>7924.17</v>
      </c>
    </row>
    <row r="1477" spans="1:2" x14ac:dyDescent="0.25">
      <c r="A1477" s="4">
        <v>31.74</v>
      </c>
      <c r="B1477" s="1">
        <v>7928.2070000000003</v>
      </c>
    </row>
    <row r="1478" spans="1:2" x14ac:dyDescent="0.25">
      <c r="A1478" s="4">
        <v>31.75</v>
      </c>
      <c r="B1478" s="1">
        <v>7932.2439999999997</v>
      </c>
    </row>
    <row r="1479" spans="1:2" x14ac:dyDescent="0.25">
      <c r="A1479" s="4">
        <v>31.76</v>
      </c>
      <c r="B1479" s="1">
        <v>7936.2809999999999</v>
      </c>
    </row>
    <row r="1480" spans="1:2" x14ac:dyDescent="0.25">
      <c r="A1480" s="4">
        <v>31.77</v>
      </c>
      <c r="B1480" s="1">
        <v>7940.3190000000004</v>
      </c>
    </row>
    <row r="1481" spans="1:2" x14ac:dyDescent="0.25">
      <c r="A1481" s="4">
        <v>31.78</v>
      </c>
      <c r="B1481" s="1">
        <v>7944.3580000000002</v>
      </c>
    </row>
    <row r="1482" spans="1:2" x14ac:dyDescent="0.25">
      <c r="A1482" s="4">
        <v>31.79</v>
      </c>
      <c r="B1482" s="1">
        <v>7948.3969999999999</v>
      </c>
    </row>
    <row r="1483" spans="1:2" x14ac:dyDescent="0.25">
      <c r="A1483" s="4">
        <v>31.8</v>
      </c>
      <c r="B1483" s="1">
        <v>7952.4359999999997</v>
      </c>
    </row>
    <row r="1484" spans="1:2" x14ac:dyDescent="0.25">
      <c r="A1484" s="4">
        <v>31.81</v>
      </c>
      <c r="B1484" s="1">
        <v>7956.4759999999997</v>
      </c>
    </row>
    <row r="1485" spans="1:2" x14ac:dyDescent="0.25">
      <c r="A1485" s="4">
        <v>31.82</v>
      </c>
      <c r="B1485" s="1">
        <v>7960.5159999999996</v>
      </c>
    </row>
    <row r="1486" spans="1:2" x14ac:dyDescent="0.25">
      <c r="A1486" s="4">
        <v>31.83</v>
      </c>
      <c r="B1486" s="1">
        <v>7964.5569999999998</v>
      </c>
    </row>
    <row r="1487" spans="1:2" x14ac:dyDescent="0.25">
      <c r="A1487" s="4">
        <v>31.84</v>
      </c>
      <c r="B1487" s="1">
        <v>7968.598</v>
      </c>
    </row>
    <row r="1488" spans="1:2" x14ac:dyDescent="0.25">
      <c r="A1488" s="4">
        <v>31.85</v>
      </c>
      <c r="B1488" s="1">
        <v>7972.64</v>
      </c>
    </row>
    <row r="1489" spans="1:2" x14ac:dyDescent="0.25">
      <c r="A1489" s="4">
        <v>31.86</v>
      </c>
      <c r="B1489" s="1">
        <v>7976.6819999999998</v>
      </c>
    </row>
    <row r="1490" spans="1:2" x14ac:dyDescent="0.25">
      <c r="A1490" s="4">
        <v>31.87</v>
      </c>
      <c r="B1490" s="1">
        <v>7980.7250000000004</v>
      </c>
    </row>
    <row r="1491" spans="1:2" x14ac:dyDescent="0.25">
      <c r="A1491" s="4">
        <v>31.88</v>
      </c>
      <c r="B1491" s="1">
        <v>7984.768</v>
      </c>
    </row>
    <row r="1492" spans="1:2" x14ac:dyDescent="0.25">
      <c r="A1492" s="4">
        <v>31.89</v>
      </c>
      <c r="B1492" s="1">
        <v>7988.8109999999997</v>
      </c>
    </row>
    <row r="1493" spans="1:2" x14ac:dyDescent="0.25">
      <c r="A1493" s="4">
        <v>31.9</v>
      </c>
      <c r="B1493" s="1">
        <v>7992.8549999999996</v>
      </c>
    </row>
    <row r="1494" spans="1:2" x14ac:dyDescent="0.25">
      <c r="A1494" s="4">
        <v>31.91</v>
      </c>
      <c r="B1494" s="1">
        <v>7996.8990000000003</v>
      </c>
    </row>
    <row r="1495" spans="1:2" x14ac:dyDescent="0.25">
      <c r="A1495" s="4">
        <v>31.92</v>
      </c>
      <c r="B1495" s="1">
        <v>8000.9440000000004</v>
      </c>
    </row>
    <row r="1496" spans="1:2" x14ac:dyDescent="0.25">
      <c r="A1496" s="4">
        <v>31.93</v>
      </c>
      <c r="B1496" s="1">
        <v>8004.9889999999996</v>
      </c>
    </row>
    <row r="1497" spans="1:2" x14ac:dyDescent="0.25">
      <c r="A1497" s="4">
        <v>31.94</v>
      </c>
      <c r="B1497" s="1">
        <v>8009.0349999999999</v>
      </c>
    </row>
    <row r="1498" spans="1:2" x14ac:dyDescent="0.25">
      <c r="A1498" s="4">
        <v>31.95</v>
      </c>
      <c r="B1498" s="1">
        <v>8013.0810000000001</v>
      </c>
    </row>
    <row r="1499" spans="1:2" x14ac:dyDescent="0.25">
      <c r="A1499" s="4">
        <v>31.96</v>
      </c>
      <c r="B1499" s="1">
        <v>8017.1279999999997</v>
      </c>
    </row>
    <row r="1500" spans="1:2" x14ac:dyDescent="0.25">
      <c r="A1500" s="4">
        <v>31.97</v>
      </c>
      <c r="B1500" s="1">
        <v>8021.1750000000002</v>
      </c>
    </row>
    <row r="1501" spans="1:2" x14ac:dyDescent="0.25">
      <c r="A1501" s="4">
        <v>31.98</v>
      </c>
      <c r="B1501" s="1">
        <v>8025.2219999999998</v>
      </c>
    </row>
    <row r="1502" spans="1:2" x14ac:dyDescent="0.25">
      <c r="A1502" s="4">
        <v>31.99</v>
      </c>
      <c r="B1502" s="1">
        <v>8029.27</v>
      </c>
    </row>
    <row r="1503" spans="1:2" x14ac:dyDescent="0.25">
      <c r="A1503" s="4">
        <v>32</v>
      </c>
      <c r="B1503" s="1">
        <v>8033.3190000000004</v>
      </c>
    </row>
    <row r="1504" spans="1:2" x14ac:dyDescent="0.25">
      <c r="A1504" s="4">
        <v>32.01</v>
      </c>
      <c r="B1504" s="1">
        <v>8037.3670000000002</v>
      </c>
    </row>
    <row r="1505" spans="1:2" x14ac:dyDescent="0.25">
      <c r="A1505" s="4">
        <v>32.020000000000003</v>
      </c>
      <c r="B1505" s="1">
        <v>8041.4170000000004</v>
      </c>
    </row>
    <row r="1506" spans="1:2" x14ac:dyDescent="0.25">
      <c r="A1506" s="4">
        <v>32.03</v>
      </c>
      <c r="B1506" s="1">
        <v>8045.4669999999996</v>
      </c>
    </row>
    <row r="1507" spans="1:2" x14ac:dyDescent="0.25">
      <c r="A1507" s="4">
        <v>32.04</v>
      </c>
      <c r="B1507" s="1">
        <v>8049.5169999999998</v>
      </c>
    </row>
    <row r="1508" spans="1:2" x14ac:dyDescent="0.25">
      <c r="A1508" s="4">
        <v>32.049999999999997</v>
      </c>
      <c r="B1508" s="1">
        <v>8053.567</v>
      </c>
    </row>
    <row r="1509" spans="1:2" x14ac:dyDescent="0.25">
      <c r="A1509" s="4">
        <v>32.06</v>
      </c>
      <c r="B1509" s="1">
        <v>8057.6189999999997</v>
      </c>
    </row>
    <row r="1510" spans="1:2" x14ac:dyDescent="0.25">
      <c r="A1510" s="4">
        <v>32.07</v>
      </c>
      <c r="B1510" s="1">
        <v>8061.67</v>
      </c>
    </row>
    <row r="1511" spans="1:2" x14ac:dyDescent="0.25">
      <c r="A1511" s="4">
        <v>32.08</v>
      </c>
      <c r="B1511" s="1">
        <v>8065.7219999999998</v>
      </c>
    </row>
    <row r="1512" spans="1:2" x14ac:dyDescent="0.25">
      <c r="A1512" s="4">
        <v>32.090000000000003</v>
      </c>
      <c r="B1512" s="1">
        <v>8069.7749999999996</v>
      </c>
    </row>
    <row r="1513" spans="1:2" x14ac:dyDescent="0.25">
      <c r="A1513" s="4">
        <v>32.1</v>
      </c>
      <c r="B1513" s="1">
        <v>8073.8280000000004</v>
      </c>
    </row>
    <row r="1514" spans="1:2" x14ac:dyDescent="0.25">
      <c r="A1514" s="4">
        <v>32.11</v>
      </c>
      <c r="B1514" s="1">
        <v>8077.8810000000003</v>
      </c>
    </row>
    <row r="1515" spans="1:2" x14ac:dyDescent="0.25">
      <c r="A1515" s="4">
        <v>32.119999999999997</v>
      </c>
      <c r="B1515" s="1">
        <v>8081.9350000000004</v>
      </c>
    </row>
    <row r="1516" spans="1:2" x14ac:dyDescent="0.25">
      <c r="A1516" s="4">
        <v>32.130000000000003</v>
      </c>
      <c r="B1516" s="1">
        <v>8085.9889999999996</v>
      </c>
    </row>
    <row r="1517" spans="1:2" x14ac:dyDescent="0.25">
      <c r="A1517" s="4">
        <v>32.14</v>
      </c>
      <c r="B1517" s="1">
        <v>8090.0439999999999</v>
      </c>
    </row>
    <row r="1518" spans="1:2" x14ac:dyDescent="0.25">
      <c r="A1518" s="4">
        <v>32.15</v>
      </c>
      <c r="B1518" s="1">
        <v>8094.0990000000002</v>
      </c>
    </row>
    <row r="1519" spans="1:2" x14ac:dyDescent="0.25">
      <c r="A1519" s="4">
        <v>32.159999999999997</v>
      </c>
      <c r="B1519" s="1">
        <v>8098.1549999999997</v>
      </c>
    </row>
    <row r="1520" spans="1:2" x14ac:dyDescent="0.25">
      <c r="A1520" s="4">
        <v>32.17</v>
      </c>
      <c r="B1520" s="1">
        <v>8102.2110000000002</v>
      </c>
    </row>
    <row r="1521" spans="1:2" x14ac:dyDescent="0.25">
      <c r="A1521" s="4">
        <v>32.18</v>
      </c>
      <c r="B1521" s="1">
        <v>8106.2669999999998</v>
      </c>
    </row>
    <row r="1522" spans="1:2" x14ac:dyDescent="0.25">
      <c r="A1522" s="4">
        <v>32.19</v>
      </c>
      <c r="B1522" s="1">
        <v>8110.3239999999996</v>
      </c>
    </row>
    <row r="1523" spans="1:2" x14ac:dyDescent="0.25">
      <c r="A1523" s="4">
        <v>32.200000000000003</v>
      </c>
      <c r="B1523" s="1">
        <v>8114.3819999999996</v>
      </c>
    </row>
    <row r="1524" spans="1:2" x14ac:dyDescent="0.25">
      <c r="A1524" s="4">
        <v>32.21</v>
      </c>
      <c r="B1524" s="1">
        <v>8118.44</v>
      </c>
    </row>
    <row r="1525" spans="1:2" x14ac:dyDescent="0.25">
      <c r="A1525" s="4">
        <v>32.22</v>
      </c>
      <c r="B1525" s="1">
        <v>8122.4979999999996</v>
      </c>
    </row>
    <row r="1526" spans="1:2" x14ac:dyDescent="0.25">
      <c r="A1526" s="4">
        <v>32.229999999999997</v>
      </c>
      <c r="B1526" s="1">
        <v>8126.5569999999998</v>
      </c>
    </row>
    <row r="1527" spans="1:2" x14ac:dyDescent="0.25">
      <c r="A1527" s="4">
        <v>32.24</v>
      </c>
      <c r="B1527" s="1">
        <v>8130.616</v>
      </c>
    </row>
    <row r="1528" spans="1:2" x14ac:dyDescent="0.25">
      <c r="A1528" s="4">
        <v>32.25</v>
      </c>
      <c r="B1528" s="1">
        <v>8134.6760000000004</v>
      </c>
    </row>
    <row r="1529" spans="1:2" x14ac:dyDescent="0.25">
      <c r="A1529" s="4">
        <v>32.26</v>
      </c>
      <c r="B1529" s="1">
        <v>8138.7359999999999</v>
      </c>
    </row>
    <row r="1530" spans="1:2" x14ac:dyDescent="0.25">
      <c r="A1530" s="4">
        <v>32.270000000000003</v>
      </c>
      <c r="B1530" s="1">
        <v>8142.7960000000003</v>
      </c>
    </row>
    <row r="1531" spans="1:2" x14ac:dyDescent="0.25">
      <c r="A1531" s="4">
        <v>32.28</v>
      </c>
      <c r="B1531" s="1">
        <v>8146.857</v>
      </c>
    </row>
    <row r="1532" spans="1:2" x14ac:dyDescent="0.25">
      <c r="A1532" s="4">
        <v>32.29</v>
      </c>
      <c r="B1532" s="1">
        <v>8150.9189999999999</v>
      </c>
    </row>
    <row r="1533" spans="1:2" x14ac:dyDescent="0.25">
      <c r="A1533" s="4">
        <v>32.299999999999997</v>
      </c>
      <c r="B1533" s="1">
        <v>8154.9809999999998</v>
      </c>
    </row>
    <row r="1534" spans="1:2" x14ac:dyDescent="0.25">
      <c r="A1534" s="4">
        <v>32.31</v>
      </c>
      <c r="B1534" s="1">
        <v>8159.0429999999997</v>
      </c>
    </row>
    <row r="1535" spans="1:2" x14ac:dyDescent="0.25">
      <c r="A1535" s="4">
        <v>32.32</v>
      </c>
      <c r="B1535" s="1">
        <v>8163.1059999999998</v>
      </c>
    </row>
    <row r="1536" spans="1:2" x14ac:dyDescent="0.25">
      <c r="A1536" s="4">
        <v>32.33</v>
      </c>
      <c r="B1536" s="1">
        <v>8167.1689999999999</v>
      </c>
    </row>
    <row r="1537" spans="1:2" x14ac:dyDescent="0.25">
      <c r="A1537" s="4">
        <v>32.340000000000003</v>
      </c>
      <c r="B1537" s="1">
        <v>8171.2330000000002</v>
      </c>
    </row>
    <row r="1538" spans="1:2" x14ac:dyDescent="0.25">
      <c r="A1538" s="4">
        <v>32.35</v>
      </c>
      <c r="B1538" s="1">
        <v>8175.2969999999996</v>
      </c>
    </row>
    <row r="1539" spans="1:2" x14ac:dyDescent="0.25">
      <c r="A1539" s="4">
        <v>32.36</v>
      </c>
      <c r="B1539" s="1">
        <v>8179.3620000000001</v>
      </c>
    </row>
    <row r="1540" spans="1:2" x14ac:dyDescent="0.25">
      <c r="A1540" s="4">
        <v>32.369999999999997</v>
      </c>
      <c r="B1540" s="1">
        <v>8183.4269999999997</v>
      </c>
    </row>
    <row r="1541" spans="1:2" x14ac:dyDescent="0.25">
      <c r="A1541" s="4">
        <v>32.380000000000003</v>
      </c>
      <c r="B1541" s="1">
        <v>8187.4930000000004</v>
      </c>
    </row>
    <row r="1542" spans="1:2" x14ac:dyDescent="0.25">
      <c r="A1542" s="4">
        <v>32.39</v>
      </c>
      <c r="B1542" s="1">
        <v>8191.5590000000002</v>
      </c>
    </row>
    <row r="1543" spans="1:2" x14ac:dyDescent="0.25">
      <c r="A1543" s="4">
        <v>32.4</v>
      </c>
      <c r="B1543" s="1">
        <v>8195.625</v>
      </c>
    </row>
    <row r="1544" spans="1:2" x14ac:dyDescent="0.25">
      <c r="A1544" s="4">
        <v>32.409999999999997</v>
      </c>
      <c r="B1544" s="1">
        <v>8199.6919999999991</v>
      </c>
    </row>
    <row r="1545" spans="1:2" x14ac:dyDescent="0.25">
      <c r="A1545" s="4">
        <v>32.42</v>
      </c>
      <c r="B1545" s="1">
        <v>8203.76</v>
      </c>
    </row>
    <row r="1546" spans="1:2" x14ac:dyDescent="0.25">
      <c r="A1546" s="4">
        <v>32.43</v>
      </c>
      <c r="B1546" s="1">
        <v>8207.8269999999993</v>
      </c>
    </row>
    <row r="1547" spans="1:2" x14ac:dyDescent="0.25">
      <c r="A1547" s="4">
        <v>32.44</v>
      </c>
      <c r="B1547" s="1">
        <v>8211.8960000000006</v>
      </c>
    </row>
    <row r="1548" spans="1:2" x14ac:dyDescent="0.25">
      <c r="A1548" s="4">
        <v>32.450000000000003</v>
      </c>
      <c r="B1548" s="1">
        <v>8215.9639999999999</v>
      </c>
    </row>
    <row r="1549" spans="1:2" x14ac:dyDescent="0.25">
      <c r="A1549" s="4">
        <v>32.46</v>
      </c>
      <c r="B1549" s="1">
        <v>8220.0339999999997</v>
      </c>
    </row>
    <row r="1550" spans="1:2" x14ac:dyDescent="0.25">
      <c r="A1550" s="4">
        <v>32.47</v>
      </c>
      <c r="B1550" s="1">
        <v>8224.1029999999992</v>
      </c>
    </row>
    <row r="1551" spans="1:2" x14ac:dyDescent="0.25">
      <c r="A1551" s="4">
        <v>32.479999999999997</v>
      </c>
      <c r="B1551" s="1">
        <v>8228.1730000000007</v>
      </c>
    </row>
    <row r="1552" spans="1:2" x14ac:dyDescent="0.25">
      <c r="A1552" s="4">
        <v>32.49</v>
      </c>
      <c r="B1552" s="1">
        <v>8232.2440000000006</v>
      </c>
    </row>
    <row r="1553" spans="1:2" x14ac:dyDescent="0.25">
      <c r="A1553" s="4">
        <v>32.5</v>
      </c>
      <c r="B1553" s="1">
        <v>8236.3150000000005</v>
      </c>
    </row>
    <row r="1554" spans="1:2" x14ac:dyDescent="0.25">
      <c r="A1554" s="4">
        <v>32.51</v>
      </c>
      <c r="B1554" s="1">
        <v>8240.3860000000004</v>
      </c>
    </row>
    <row r="1555" spans="1:2" x14ac:dyDescent="0.25">
      <c r="A1555" s="4">
        <v>32.520000000000003</v>
      </c>
      <c r="B1555" s="1">
        <v>8244.4580000000005</v>
      </c>
    </row>
    <row r="1556" spans="1:2" x14ac:dyDescent="0.25">
      <c r="A1556" s="4">
        <v>32.53</v>
      </c>
      <c r="B1556" s="1">
        <v>8248.5310000000009</v>
      </c>
    </row>
    <row r="1557" spans="1:2" x14ac:dyDescent="0.25">
      <c r="A1557" s="4">
        <v>32.54</v>
      </c>
      <c r="B1557" s="1">
        <v>8252.6029999999992</v>
      </c>
    </row>
    <row r="1558" spans="1:2" x14ac:dyDescent="0.25">
      <c r="A1558" s="4">
        <v>32.549999999999997</v>
      </c>
      <c r="B1558" s="1">
        <v>8256.6769999999997</v>
      </c>
    </row>
    <row r="1559" spans="1:2" x14ac:dyDescent="0.25">
      <c r="A1559" s="4">
        <v>32.56</v>
      </c>
      <c r="B1559" s="1">
        <v>8260.75</v>
      </c>
    </row>
    <row r="1560" spans="1:2" x14ac:dyDescent="0.25">
      <c r="A1560" s="4">
        <v>32.57</v>
      </c>
      <c r="B1560" s="1">
        <v>8264.8240000000005</v>
      </c>
    </row>
    <row r="1561" spans="1:2" x14ac:dyDescent="0.25">
      <c r="A1561" s="4">
        <v>32.58</v>
      </c>
      <c r="B1561" s="1">
        <v>8268.8989999999994</v>
      </c>
    </row>
    <row r="1562" spans="1:2" x14ac:dyDescent="0.25">
      <c r="A1562" s="4">
        <v>32.590000000000003</v>
      </c>
      <c r="B1562" s="1">
        <v>8272.9740000000002</v>
      </c>
    </row>
    <row r="1563" spans="1:2" x14ac:dyDescent="0.25">
      <c r="A1563" s="4">
        <v>32.6</v>
      </c>
      <c r="B1563" s="1">
        <v>8277.0499999999993</v>
      </c>
    </row>
    <row r="1564" spans="1:2" x14ac:dyDescent="0.25">
      <c r="A1564" s="4">
        <v>32.61</v>
      </c>
      <c r="B1564" s="1">
        <v>8281.125</v>
      </c>
    </row>
    <row r="1565" spans="1:2" x14ac:dyDescent="0.25">
      <c r="A1565" s="4">
        <v>32.619999999999997</v>
      </c>
      <c r="B1565" s="1">
        <v>8285.2019999999993</v>
      </c>
    </row>
    <row r="1566" spans="1:2" x14ac:dyDescent="0.25">
      <c r="A1566" s="4">
        <v>32.630000000000003</v>
      </c>
      <c r="B1566" s="1">
        <v>8289.2790000000005</v>
      </c>
    </row>
    <row r="1567" spans="1:2" x14ac:dyDescent="0.25">
      <c r="A1567" s="4">
        <v>32.64</v>
      </c>
      <c r="B1567" s="1">
        <v>8293.3559999999998</v>
      </c>
    </row>
    <row r="1568" spans="1:2" x14ac:dyDescent="0.25">
      <c r="A1568" s="4">
        <v>32.65</v>
      </c>
      <c r="B1568" s="1">
        <v>8297.4339999999993</v>
      </c>
    </row>
    <row r="1569" spans="1:2" x14ac:dyDescent="0.25">
      <c r="A1569" s="4">
        <v>32.659999999999997</v>
      </c>
      <c r="B1569" s="1">
        <v>8301.5120000000006</v>
      </c>
    </row>
    <row r="1570" spans="1:2" x14ac:dyDescent="0.25">
      <c r="A1570" s="4">
        <v>32.67</v>
      </c>
      <c r="B1570" s="1">
        <v>8305.5910000000003</v>
      </c>
    </row>
    <row r="1571" spans="1:2" x14ac:dyDescent="0.25">
      <c r="A1571" s="4">
        <v>32.68</v>
      </c>
      <c r="B1571" s="1">
        <v>8309.67</v>
      </c>
    </row>
    <row r="1572" spans="1:2" x14ac:dyDescent="0.25">
      <c r="A1572" s="4">
        <v>32.69</v>
      </c>
      <c r="B1572" s="1">
        <v>8313.7489999999998</v>
      </c>
    </row>
    <row r="1573" spans="1:2" x14ac:dyDescent="0.25">
      <c r="A1573" s="4">
        <v>32.700000000000003</v>
      </c>
      <c r="B1573" s="1">
        <v>8317.8289999999997</v>
      </c>
    </row>
    <row r="1574" spans="1:2" x14ac:dyDescent="0.25">
      <c r="A1574" s="4">
        <v>32.71</v>
      </c>
      <c r="B1574" s="1">
        <v>8321.91</v>
      </c>
    </row>
    <row r="1575" spans="1:2" x14ac:dyDescent="0.25">
      <c r="A1575" s="4">
        <v>32.72</v>
      </c>
      <c r="B1575" s="1">
        <v>8325.991</v>
      </c>
    </row>
    <row r="1576" spans="1:2" x14ac:dyDescent="0.25">
      <c r="A1576" s="4">
        <v>32.729999999999997</v>
      </c>
      <c r="B1576" s="1">
        <v>8330.0720000000001</v>
      </c>
    </row>
    <row r="1577" spans="1:2" x14ac:dyDescent="0.25">
      <c r="A1577" s="4">
        <v>32.74</v>
      </c>
      <c r="B1577" s="1">
        <v>8334.1540000000005</v>
      </c>
    </row>
    <row r="1578" spans="1:2" x14ac:dyDescent="0.25">
      <c r="A1578" s="4">
        <v>32.75</v>
      </c>
      <c r="B1578" s="1">
        <v>8338.2360000000008</v>
      </c>
    </row>
    <row r="1579" spans="1:2" x14ac:dyDescent="0.25">
      <c r="A1579" s="4">
        <v>32.76</v>
      </c>
      <c r="B1579" s="1">
        <v>8342.3189999999995</v>
      </c>
    </row>
    <row r="1580" spans="1:2" x14ac:dyDescent="0.25">
      <c r="A1580" s="4">
        <v>32.770000000000003</v>
      </c>
      <c r="B1580" s="1">
        <v>8346.402</v>
      </c>
    </row>
    <row r="1581" spans="1:2" x14ac:dyDescent="0.25">
      <c r="A1581" s="4">
        <v>32.78</v>
      </c>
      <c r="B1581" s="1">
        <v>8350.4860000000008</v>
      </c>
    </row>
    <row r="1582" spans="1:2" x14ac:dyDescent="0.25">
      <c r="A1582" s="4">
        <v>32.79</v>
      </c>
      <c r="B1582" s="1">
        <v>8354.57</v>
      </c>
    </row>
    <row r="1583" spans="1:2" x14ac:dyDescent="0.25">
      <c r="A1583" s="4">
        <v>32.799999999999997</v>
      </c>
      <c r="B1583" s="1">
        <v>8358.6540000000005</v>
      </c>
    </row>
    <row r="1584" spans="1:2" x14ac:dyDescent="0.25">
      <c r="A1584" s="4">
        <v>32.81</v>
      </c>
      <c r="B1584" s="1">
        <v>8362.7389999999996</v>
      </c>
    </row>
    <row r="1585" spans="1:2" x14ac:dyDescent="0.25">
      <c r="A1585" s="4">
        <v>32.82</v>
      </c>
      <c r="B1585" s="1">
        <v>8366.8250000000007</v>
      </c>
    </row>
    <row r="1586" spans="1:2" x14ac:dyDescent="0.25">
      <c r="A1586" s="4">
        <v>32.83</v>
      </c>
      <c r="B1586" s="1">
        <v>8370.9110000000001</v>
      </c>
    </row>
    <row r="1587" spans="1:2" x14ac:dyDescent="0.25">
      <c r="A1587" s="4">
        <v>32.840000000000003</v>
      </c>
      <c r="B1587" s="1">
        <v>8374.9969999999994</v>
      </c>
    </row>
    <row r="1588" spans="1:2" x14ac:dyDescent="0.25">
      <c r="A1588" s="4">
        <v>32.85</v>
      </c>
      <c r="B1588" s="1">
        <v>8379.0840000000007</v>
      </c>
    </row>
    <row r="1589" spans="1:2" x14ac:dyDescent="0.25">
      <c r="A1589" s="4">
        <v>32.86</v>
      </c>
      <c r="B1589" s="1">
        <v>8383.1710000000003</v>
      </c>
    </row>
    <row r="1590" spans="1:2" x14ac:dyDescent="0.25">
      <c r="A1590" s="4">
        <v>32.869999999999997</v>
      </c>
      <c r="B1590" s="1">
        <v>8387.259</v>
      </c>
    </row>
    <row r="1591" spans="1:2" x14ac:dyDescent="0.25">
      <c r="A1591" s="4">
        <v>32.880000000000003</v>
      </c>
      <c r="B1591" s="1">
        <v>8391.3469999999998</v>
      </c>
    </row>
    <row r="1592" spans="1:2" x14ac:dyDescent="0.25">
      <c r="A1592" s="4">
        <v>32.89</v>
      </c>
      <c r="B1592" s="1">
        <v>8395.4349999999995</v>
      </c>
    </row>
    <row r="1593" spans="1:2" x14ac:dyDescent="0.25">
      <c r="A1593" s="4">
        <v>32.9</v>
      </c>
      <c r="B1593" s="1">
        <v>8399.5249999999996</v>
      </c>
    </row>
    <row r="1594" spans="1:2" x14ac:dyDescent="0.25">
      <c r="A1594" s="4">
        <v>32.909999999999997</v>
      </c>
      <c r="B1594" s="1">
        <v>8403.6139999999996</v>
      </c>
    </row>
    <row r="1595" spans="1:2" x14ac:dyDescent="0.25">
      <c r="A1595" s="4">
        <v>32.92</v>
      </c>
      <c r="B1595" s="1">
        <v>8407.7039999999997</v>
      </c>
    </row>
    <row r="1596" spans="1:2" x14ac:dyDescent="0.25">
      <c r="A1596" s="4">
        <v>32.93</v>
      </c>
      <c r="B1596" s="1">
        <v>8411.7939999999999</v>
      </c>
    </row>
    <row r="1597" spans="1:2" x14ac:dyDescent="0.25">
      <c r="A1597" s="4">
        <v>32.94</v>
      </c>
      <c r="B1597" s="1">
        <v>8415.8850000000002</v>
      </c>
    </row>
    <row r="1598" spans="1:2" x14ac:dyDescent="0.25">
      <c r="A1598" s="4">
        <v>32.950000000000003</v>
      </c>
      <c r="B1598" s="1">
        <v>8419.9770000000008</v>
      </c>
    </row>
    <row r="1599" spans="1:2" x14ac:dyDescent="0.25">
      <c r="A1599" s="4">
        <v>32.96</v>
      </c>
      <c r="B1599" s="1">
        <v>8424.0679999999993</v>
      </c>
    </row>
    <row r="1600" spans="1:2" x14ac:dyDescent="0.25">
      <c r="A1600" s="4">
        <v>32.97</v>
      </c>
      <c r="B1600" s="1">
        <v>8428.1610000000001</v>
      </c>
    </row>
    <row r="1601" spans="1:2" x14ac:dyDescent="0.25">
      <c r="A1601" s="4">
        <v>32.979999999999997</v>
      </c>
      <c r="B1601" s="1">
        <v>8432.2530000000006</v>
      </c>
    </row>
    <row r="1602" spans="1:2" x14ac:dyDescent="0.25">
      <c r="A1602" s="4">
        <v>32.99</v>
      </c>
      <c r="B1602" s="1">
        <v>8436.3459999999995</v>
      </c>
    </row>
    <row r="1603" spans="1:2" x14ac:dyDescent="0.25">
      <c r="A1603" s="4">
        <v>33</v>
      </c>
      <c r="B1603" s="1">
        <v>8440.44</v>
      </c>
    </row>
    <row r="1604" spans="1:2" x14ac:dyDescent="0.25">
      <c r="A1604" s="4">
        <v>33.01</v>
      </c>
      <c r="B1604" s="1">
        <v>8444.5339999999997</v>
      </c>
    </row>
    <row r="1605" spans="1:2" x14ac:dyDescent="0.25">
      <c r="A1605" s="4">
        <v>33.020000000000003</v>
      </c>
      <c r="B1605" s="1">
        <v>8448.6280000000006</v>
      </c>
    </row>
    <row r="1606" spans="1:2" x14ac:dyDescent="0.25">
      <c r="A1606" s="4">
        <v>33.03</v>
      </c>
      <c r="B1606" s="1">
        <v>8452.723</v>
      </c>
    </row>
    <row r="1607" spans="1:2" x14ac:dyDescent="0.25">
      <c r="A1607" s="4">
        <v>33.04</v>
      </c>
      <c r="B1607" s="1">
        <v>8456.8189999999995</v>
      </c>
    </row>
    <row r="1608" spans="1:2" x14ac:dyDescent="0.25">
      <c r="A1608" s="4">
        <v>33.049999999999997</v>
      </c>
      <c r="B1608" s="1">
        <v>8460.9140000000007</v>
      </c>
    </row>
    <row r="1609" spans="1:2" x14ac:dyDescent="0.25">
      <c r="A1609" s="4">
        <v>33.06</v>
      </c>
      <c r="B1609" s="1">
        <v>8465.0110000000004</v>
      </c>
    </row>
    <row r="1610" spans="1:2" x14ac:dyDescent="0.25">
      <c r="A1610" s="4">
        <v>33.07</v>
      </c>
      <c r="B1610" s="1">
        <v>8469.107</v>
      </c>
    </row>
    <row r="1611" spans="1:2" x14ac:dyDescent="0.25">
      <c r="A1611" s="4">
        <v>33.08</v>
      </c>
      <c r="B1611" s="1">
        <v>8473.2049999999999</v>
      </c>
    </row>
    <row r="1612" spans="1:2" x14ac:dyDescent="0.25">
      <c r="A1612" s="4">
        <v>33.090000000000003</v>
      </c>
      <c r="B1612" s="1">
        <v>8477.3019999999997</v>
      </c>
    </row>
    <row r="1613" spans="1:2" x14ac:dyDescent="0.25">
      <c r="A1613" s="4">
        <v>33.1</v>
      </c>
      <c r="B1613" s="1">
        <v>8481.4</v>
      </c>
    </row>
    <row r="1614" spans="1:2" x14ac:dyDescent="0.25">
      <c r="A1614" s="4">
        <v>33.11</v>
      </c>
      <c r="B1614" s="1">
        <v>8485.4989999999998</v>
      </c>
    </row>
    <row r="1615" spans="1:2" x14ac:dyDescent="0.25">
      <c r="A1615" s="4">
        <v>33.119999999999997</v>
      </c>
      <c r="B1615" s="1">
        <v>8489.598</v>
      </c>
    </row>
    <row r="1616" spans="1:2" x14ac:dyDescent="0.25">
      <c r="A1616" s="4">
        <v>33.130000000000003</v>
      </c>
      <c r="B1616" s="1">
        <v>8493.6970000000001</v>
      </c>
    </row>
    <row r="1617" spans="1:2" x14ac:dyDescent="0.25">
      <c r="A1617" s="4">
        <v>33.14</v>
      </c>
      <c r="B1617" s="1">
        <v>8497.7970000000005</v>
      </c>
    </row>
    <row r="1618" spans="1:2" x14ac:dyDescent="0.25">
      <c r="A1618" s="4">
        <v>33.15</v>
      </c>
      <c r="B1618" s="1">
        <v>8501.8970000000008</v>
      </c>
    </row>
    <row r="1619" spans="1:2" x14ac:dyDescent="0.25">
      <c r="A1619" s="4">
        <v>33.159999999999997</v>
      </c>
      <c r="B1619" s="1">
        <v>8505.9979999999996</v>
      </c>
    </row>
    <row r="1620" spans="1:2" x14ac:dyDescent="0.25">
      <c r="A1620" s="4">
        <v>33.17</v>
      </c>
      <c r="B1620" s="1">
        <v>8510.0990000000002</v>
      </c>
    </row>
    <row r="1621" spans="1:2" x14ac:dyDescent="0.25">
      <c r="A1621" s="4">
        <v>33.18</v>
      </c>
      <c r="B1621" s="1">
        <v>8514.2009999999991</v>
      </c>
    </row>
    <row r="1622" spans="1:2" x14ac:dyDescent="0.25">
      <c r="A1622" s="4">
        <v>33.19</v>
      </c>
      <c r="B1622" s="1">
        <v>8518.3029999999999</v>
      </c>
    </row>
    <row r="1623" spans="1:2" x14ac:dyDescent="0.25">
      <c r="A1623" s="4">
        <v>33.200000000000003</v>
      </c>
      <c r="B1623" s="1">
        <v>8522.4060000000009</v>
      </c>
    </row>
    <row r="1624" spans="1:2" x14ac:dyDescent="0.25">
      <c r="A1624" s="4">
        <v>33.21</v>
      </c>
      <c r="B1624" s="1">
        <v>8526.509</v>
      </c>
    </row>
    <row r="1625" spans="1:2" x14ac:dyDescent="0.25">
      <c r="A1625" s="4">
        <v>33.22</v>
      </c>
      <c r="B1625" s="1">
        <v>8530.6119999999992</v>
      </c>
    </row>
    <row r="1626" spans="1:2" x14ac:dyDescent="0.25">
      <c r="A1626" s="4">
        <v>33.229999999999997</v>
      </c>
      <c r="B1626" s="1">
        <v>8534.7160000000003</v>
      </c>
    </row>
    <row r="1627" spans="1:2" x14ac:dyDescent="0.25">
      <c r="A1627" s="4">
        <v>33.24</v>
      </c>
      <c r="B1627" s="1">
        <v>8538.8209999999999</v>
      </c>
    </row>
    <row r="1628" spans="1:2" x14ac:dyDescent="0.25">
      <c r="A1628" s="4">
        <v>33.25</v>
      </c>
      <c r="B1628" s="1">
        <v>8542.9259999999995</v>
      </c>
    </row>
    <row r="1629" spans="1:2" x14ac:dyDescent="0.25">
      <c r="A1629" s="4">
        <v>33.26</v>
      </c>
      <c r="B1629" s="1">
        <v>8547.0310000000009</v>
      </c>
    </row>
    <row r="1630" spans="1:2" x14ac:dyDescent="0.25">
      <c r="A1630" s="4">
        <v>33.270000000000003</v>
      </c>
      <c r="B1630" s="1">
        <v>8551.1370000000006</v>
      </c>
    </row>
    <row r="1631" spans="1:2" x14ac:dyDescent="0.25">
      <c r="A1631" s="4">
        <v>33.28</v>
      </c>
      <c r="B1631" s="1">
        <v>8555.2430000000004</v>
      </c>
    </row>
    <row r="1632" spans="1:2" x14ac:dyDescent="0.25">
      <c r="A1632" s="4">
        <v>33.29</v>
      </c>
      <c r="B1632" s="1">
        <v>8559.35</v>
      </c>
    </row>
    <row r="1633" spans="1:2" x14ac:dyDescent="0.25">
      <c r="A1633" s="4">
        <v>33.299999999999997</v>
      </c>
      <c r="B1633" s="1">
        <v>8563.4570000000003</v>
      </c>
    </row>
    <row r="1634" spans="1:2" x14ac:dyDescent="0.25">
      <c r="A1634" s="4">
        <v>33.31</v>
      </c>
      <c r="B1634" s="1">
        <v>8567.5650000000005</v>
      </c>
    </row>
    <row r="1635" spans="1:2" x14ac:dyDescent="0.25">
      <c r="A1635" s="4">
        <v>33.32</v>
      </c>
      <c r="B1635" s="1">
        <v>8571.6749999999993</v>
      </c>
    </row>
    <row r="1636" spans="1:2" x14ac:dyDescent="0.25">
      <c r="A1636" s="4">
        <v>33.33</v>
      </c>
      <c r="B1636" s="1">
        <v>8575.7860000000001</v>
      </c>
    </row>
    <row r="1637" spans="1:2" x14ac:dyDescent="0.25">
      <c r="A1637" s="4">
        <v>33.340000000000003</v>
      </c>
      <c r="B1637" s="1">
        <v>8579.8989999999994</v>
      </c>
    </row>
    <row r="1638" spans="1:2" x14ac:dyDescent="0.25">
      <c r="A1638" s="4">
        <v>33.35</v>
      </c>
      <c r="B1638" s="1">
        <v>8584.0139999999992</v>
      </c>
    </row>
    <row r="1639" spans="1:2" x14ac:dyDescent="0.25">
      <c r="A1639" s="4">
        <v>33.36</v>
      </c>
      <c r="B1639" s="1">
        <v>8588.1309999999994</v>
      </c>
    </row>
    <row r="1640" spans="1:2" x14ac:dyDescent="0.25">
      <c r="A1640" s="4">
        <v>33.369999999999997</v>
      </c>
      <c r="B1640" s="1">
        <v>8592.2489999999998</v>
      </c>
    </row>
    <row r="1641" spans="1:2" x14ac:dyDescent="0.25">
      <c r="A1641" s="4">
        <v>33.380000000000003</v>
      </c>
      <c r="B1641" s="1">
        <v>8596.3690000000006</v>
      </c>
    </row>
    <row r="1642" spans="1:2" x14ac:dyDescent="0.25">
      <c r="A1642" s="4">
        <v>33.39</v>
      </c>
      <c r="B1642" s="1">
        <v>8600.49</v>
      </c>
    </row>
    <row r="1643" spans="1:2" x14ac:dyDescent="0.25">
      <c r="A1643" s="4">
        <v>33.4</v>
      </c>
      <c r="B1643" s="1">
        <v>8604.6129999999994</v>
      </c>
    </row>
    <row r="1644" spans="1:2" x14ac:dyDescent="0.25">
      <c r="A1644" s="4">
        <v>33.409999999999997</v>
      </c>
      <c r="B1644" s="1">
        <v>8608.7379999999994</v>
      </c>
    </row>
    <row r="1645" spans="1:2" x14ac:dyDescent="0.25">
      <c r="A1645" s="4">
        <v>33.42</v>
      </c>
      <c r="B1645" s="1">
        <v>8612.8639999999996</v>
      </c>
    </row>
    <row r="1646" spans="1:2" x14ac:dyDescent="0.25">
      <c r="A1646" s="4">
        <v>33.43</v>
      </c>
      <c r="B1646" s="1">
        <v>8616.9920000000002</v>
      </c>
    </row>
    <row r="1647" spans="1:2" x14ac:dyDescent="0.25">
      <c r="A1647" s="4">
        <v>33.44</v>
      </c>
      <c r="B1647" s="1">
        <v>8621.1219999999994</v>
      </c>
    </row>
    <row r="1648" spans="1:2" x14ac:dyDescent="0.25">
      <c r="A1648" s="4">
        <v>33.450000000000003</v>
      </c>
      <c r="B1648" s="1">
        <v>8625.2540000000008</v>
      </c>
    </row>
    <row r="1649" spans="1:2" x14ac:dyDescent="0.25">
      <c r="A1649" s="4">
        <v>33.46</v>
      </c>
      <c r="B1649" s="1">
        <v>8629.3870000000006</v>
      </c>
    </row>
    <row r="1650" spans="1:2" x14ac:dyDescent="0.25">
      <c r="A1650" s="4">
        <v>33.47</v>
      </c>
      <c r="B1650" s="1">
        <v>8633.5210000000006</v>
      </c>
    </row>
    <row r="1651" spans="1:2" x14ac:dyDescent="0.25">
      <c r="A1651" s="4">
        <v>33.479999999999997</v>
      </c>
      <c r="B1651" s="1">
        <v>8637.6579999999994</v>
      </c>
    </row>
    <row r="1652" spans="1:2" x14ac:dyDescent="0.25">
      <c r="A1652" s="4">
        <v>33.49</v>
      </c>
      <c r="B1652" s="1">
        <v>8641.7960000000003</v>
      </c>
    </row>
    <row r="1653" spans="1:2" x14ac:dyDescent="0.25">
      <c r="A1653" s="4">
        <v>33.5</v>
      </c>
      <c r="B1653" s="1">
        <v>8645.9359999999997</v>
      </c>
    </row>
    <row r="1654" spans="1:2" x14ac:dyDescent="0.25">
      <c r="A1654" s="4">
        <v>33.51</v>
      </c>
      <c r="B1654" s="1">
        <v>8650.0769999999993</v>
      </c>
    </row>
    <row r="1655" spans="1:2" x14ac:dyDescent="0.25">
      <c r="A1655" s="4">
        <v>33.520000000000003</v>
      </c>
      <c r="B1655" s="1">
        <v>8654.2199999999993</v>
      </c>
    </row>
    <row r="1656" spans="1:2" x14ac:dyDescent="0.25">
      <c r="A1656" s="4">
        <v>33.53</v>
      </c>
      <c r="B1656" s="1">
        <v>8658.3649999999998</v>
      </c>
    </row>
    <row r="1657" spans="1:2" x14ac:dyDescent="0.25">
      <c r="A1657" s="4">
        <v>33.54</v>
      </c>
      <c r="B1657" s="1">
        <v>8662.5110000000004</v>
      </c>
    </row>
    <row r="1658" spans="1:2" x14ac:dyDescent="0.25">
      <c r="A1658" s="4">
        <v>33.549999999999997</v>
      </c>
      <c r="B1658" s="1">
        <v>8666.6589999999997</v>
      </c>
    </row>
    <row r="1659" spans="1:2" x14ac:dyDescent="0.25">
      <c r="A1659" s="4">
        <v>33.56</v>
      </c>
      <c r="B1659" s="1">
        <v>8670.8089999999993</v>
      </c>
    </row>
    <row r="1660" spans="1:2" x14ac:dyDescent="0.25">
      <c r="A1660" s="4">
        <v>33.57</v>
      </c>
      <c r="B1660" s="1">
        <v>8674.9599999999991</v>
      </c>
    </row>
    <row r="1661" spans="1:2" x14ac:dyDescent="0.25">
      <c r="A1661" s="4">
        <v>33.58</v>
      </c>
      <c r="B1661" s="1">
        <v>8679.1129999999994</v>
      </c>
    </row>
    <row r="1662" spans="1:2" x14ac:dyDescent="0.25">
      <c r="A1662" s="4">
        <v>33.590000000000003</v>
      </c>
      <c r="B1662" s="1">
        <v>8683.268</v>
      </c>
    </row>
    <row r="1663" spans="1:2" x14ac:dyDescent="0.25">
      <c r="A1663" s="4">
        <v>33.6</v>
      </c>
      <c r="B1663" s="1">
        <v>8687.4249999999993</v>
      </c>
    </row>
    <row r="1664" spans="1:2" x14ac:dyDescent="0.25">
      <c r="A1664" s="4">
        <v>33.61</v>
      </c>
      <c r="B1664" s="1">
        <v>8691.5830000000005</v>
      </c>
    </row>
    <row r="1665" spans="1:2" x14ac:dyDescent="0.25">
      <c r="A1665" s="4">
        <v>33.619999999999997</v>
      </c>
      <c r="B1665" s="1">
        <v>8695.7420000000002</v>
      </c>
    </row>
    <row r="1666" spans="1:2" x14ac:dyDescent="0.25">
      <c r="A1666" s="4">
        <v>33.630000000000003</v>
      </c>
      <c r="B1666" s="1">
        <v>8699.9040000000005</v>
      </c>
    </row>
    <row r="1667" spans="1:2" x14ac:dyDescent="0.25">
      <c r="A1667" s="4">
        <v>33.64</v>
      </c>
      <c r="B1667" s="1">
        <v>8704.0669999999991</v>
      </c>
    </row>
    <row r="1668" spans="1:2" x14ac:dyDescent="0.25">
      <c r="A1668" s="4">
        <v>33.65</v>
      </c>
      <c r="B1668" s="1">
        <v>8708.2309999999998</v>
      </c>
    </row>
    <row r="1669" spans="1:2" x14ac:dyDescent="0.25">
      <c r="A1669" s="4">
        <v>33.659999999999997</v>
      </c>
      <c r="B1669" s="1">
        <v>8712.3979999999992</v>
      </c>
    </row>
    <row r="1670" spans="1:2" x14ac:dyDescent="0.25">
      <c r="A1670" s="4">
        <v>33.67</v>
      </c>
      <c r="B1670" s="1">
        <v>8716.5660000000007</v>
      </c>
    </row>
    <row r="1671" spans="1:2" x14ac:dyDescent="0.25">
      <c r="A1671" s="4">
        <v>33.68</v>
      </c>
      <c r="B1671" s="1">
        <v>8720.7350000000006</v>
      </c>
    </row>
    <row r="1672" spans="1:2" x14ac:dyDescent="0.25">
      <c r="A1672" s="4">
        <v>33.69</v>
      </c>
      <c r="B1672" s="1">
        <v>8724.9069999999992</v>
      </c>
    </row>
    <row r="1673" spans="1:2" x14ac:dyDescent="0.25">
      <c r="A1673" s="4">
        <v>33.700000000000003</v>
      </c>
      <c r="B1673" s="1">
        <v>8729.08</v>
      </c>
    </row>
    <row r="1674" spans="1:2" x14ac:dyDescent="0.25">
      <c r="A1674" s="4">
        <v>33.71</v>
      </c>
      <c r="B1674" s="1">
        <v>8733.2540000000008</v>
      </c>
    </row>
    <row r="1675" spans="1:2" x14ac:dyDescent="0.25">
      <c r="A1675" s="4">
        <v>33.72</v>
      </c>
      <c r="B1675" s="1">
        <v>8737.43</v>
      </c>
    </row>
    <row r="1676" spans="1:2" x14ac:dyDescent="0.25">
      <c r="A1676" s="4">
        <v>33.729999999999997</v>
      </c>
      <c r="B1676" s="1">
        <v>8741.6080000000002</v>
      </c>
    </row>
    <row r="1677" spans="1:2" x14ac:dyDescent="0.25">
      <c r="A1677" s="4">
        <v>33.74</v>
      </c>
      <c r="B1677" s="1">
        <v>8745.7880000000005</v>
      </c>
    </row>
    <row r="1678" spans="1:2" x14ac:dyDescent="0.25">
      <c r="A1678" s="4">
        <v>33.75</v>
      </c>
      <c r="B1678" s="1">
        <v>8749.9689999999991</v>
      </c>
    </row>
    <row r="1679" spans="1:2" x14ac:dyDescent="0.25">
      <c r="A1679" s="4">
        <v>33.76</v>
      </c>
      <c r="B1679" s="1">
        <v>8754.152</v>
      </c>
    </row>
    <row r="1680" spans="1:2" x14ac:dyDescent="0.25">
      <c r="A1680" s="4">
        <v>33.770000000000003</v>
      </c>
      <c r="B1680" s="1">
        <v>8758.3369999999995</v>
      </c>
    </row>
    <row r="1681" spans="1:2" x14ac:dyDescent="0.25">
      <c r="A1681" s="4">
        <v>33.78</v>
      </c>
      <c r="B1681" s="1">
        <v>8762.5229999999992</v>
      </c>
    </row>
    <row r="1682" spans="1:2" x14ac:dyDescent="0.25">
      <c r="A1682" s="4">
        <v>33.79</v>
      </c>
      <c r="B1682" s="1">
        <v>8766.7109999999993</v>
      </c>
    </row>
    <row r="1683" spans="1:2" x14ac:dyDescent="0.25">
      <c r="A1683" s="4">
        <v>33.799999999999997</v>
      </c>
      <c r="B1683" s="1">
        <v>8770.9009999999998</v>
      </c>
    </row>
    <row r="1684" spans="1:2" x14ac:dyDescent="0.25">
      <c r="A1684" s="4">
        <v>33.81</v>
      </c>
      <c r="B1684" s="1">
        <v>8775.0920000000006</v>
      </c>
    </row>
    <row r="1685" spans="1:2" x14ac:dyDescent="0.25">
      <c r="A1685" s="4">
        <v>33.82</v>
      </c>
      <c r="B1685" s="1">
        <v>8779.2849999999999</v>
      </c>
    </row>
    <row r="1686" spans="1:2" x14ac:dyDescent="0.25">
      <c r="A1686" s="4">
        <v>33.83</v>
      </c>
      <c r="B1686" s="1">
        <v>8783.4789999999994</v>
      </c>
    </row>
    <row r="1687" spans="1:2" x14ac:dyDescent="0.25">
      <c r="A1687" s="4">
        <v>33.840000000000003</v>
      </c>
      <c r="B1687" s="1">
        <v>8787.6759999999995</v>
      </c>
    </row>
    <row r="1688" spans="1:2" x14ac:dyDescent="0.25">
      <c r="A1688" s="4">
        <v>33.85</v>
      </c>
      <c r="B1688" s="1">
        <v>8791.8739999999998</v>
      </c>
    </row>
    <row r="1689" spans="1:2" x14ac:dyDescent="0.25">
      <c r="A1689" s="4">
        <v>33.86</v>
      </c>
      <c r="B1689" s="1">
        <v>8796.0730000000003</v>
      </c>
    </row>
    <row r="1690" spans="1:2" x14ac:dyDescent="0.25">
      <c r="A1690" s="4">
        <v>33.869999999999997</v>
      </c>
      <c r="B1690" s="1">
        <v>8800.2739999999994</v>
      </c>
    </row>
    <row r="1691" spans="1:2" x14ac:dyDescent="0.25">
      <c r="A1691" s="4">
        <v>33.880000000000003</v>
      </c>
      <c r="B1691" s="1">
        <v>8804.4770000000008</v>
      </c>
    </row>
    <row r="1692" spans="1:2" x14ac:dyDescent="0.25">
      <c r="A1692" s="4">
        <v>33.89</v>
      </c>
      <c r="B1692" s="1">
        <v>8808.6820000000007</v>
      </c>
    </row>
    <row r="1693" spans="1:2" x14ac:dyDescent="0.25">
      <c r="A1693" s="4">
        <v>33.9</v>
      </c>
      <c r="B1693" s="1">
        <v>8812.8880000000008</v>
      </c>
    </row>
    <row r="1694" spans="1:2" x14ac:dyDescent="0.25">
      <c r="A1694" s="4">
        <v>33.909999999999997</v>
      </c>
      <c r="B1694" s="1">
        <v>8817.0959999999995</v>
      </c>
    </row>
    <row r="1695" spans="1:2" x14ac:dyDescent="0.25">
      <c r="A1695" s="4">
        <v>33.92</v>
      </c>
      <c r="B1695" s="1">
        <v>8821.3060000000005</v>
      </c>
    </row>
    <row r="1696" spans="1:2" x14ac:dyDescent="0.25">
      <c r="A1696" s="4">
        <v>33.93</v>
      </c>
      <c r="B1696" s="1">
        <v>8825.5169999999998</v>
      </c>
    </row>
    <row r="1697" spans="1:2" x14ac:dyDescent="0.25">
      <c r="A1697" s="4">
        <v>33.94</v>
      </c>
      <c r="B1697" s="1">
        <v>8829.73</v>
      </c>
    </row>
    <row r="1698" spans="1:2" x14ac:dyDescent="0.25">
      <c r="A1698" s="4">
        <v>33.950000000000003</v>
      </c>
      <c r="B1698" s="1">
        <v>8833.9439999999995</v>
      </c>
    </row>
    <row r="1699" spans="1:2" x14ac:dyDescent="0.25">
      <c r="A1699" s="4">
        <v>33.96</v>
      </c>
      <c r="B1699" s="1">
        <v>8838.16</v>
      </c>
    </row>
    <row r="1700" spans="1:2" x14ac:dyDescent="0.25">
      <c r="A1700" s="4">
        <v>33.97</v>
      </c>
      <c r="B1700" s="1">
        <v>8842.3780000000006</v>
      </c>
    </row>
    <row r="1701" spans="1:2" x14ac:dyDescent="0.25">
      <c r="A1701" s="4">
        <v>33.979999999999997</v>
      </c>
      <c r="B1701" s="1">
        <v>8846.598</v>
      </c>
    </row>
    <row r="1702" spans="1:2" x14ac:dyDescent="0.25">
      <c r="A1702" s="4">
        <v>33.99</v>
      </c>
      <c r="B1702" s="1">
        <v>8850.8189999999995</v>
      </c>
    </row>
    <row r="1703" spans="1:2" x14ac:dyDescent="0.25">
      <c r="A1703" s="4">
        <v>34</v>
      </c>
      <c r="B1703" s="1">
        <v>8855.0419999999995</v>
      </c>
    </row>
    <row r="1704" spans="1:2" x14ac:dyDescent="0.25">
      <c r="A1704" s="4">
        <v>34.01</v>
      </c>
      <c r="B1704" s="1">
        <v>8859.2649999999994</v>
      </c>
    </row>
    <row r="1705" spans="1:2" x14ac:dyDescent="0.25">
      <c r="A1705" s="4">
        <v>34.020000000000003</v>
      </c>
      <c r="B1705" s="1">
        <v>8863.4889999999996</v>
      </c>
    </row>
    <row r="1706" spans="1:2" x14ac:dyDescent="0.25">
      <c r="A1706" s="4">
        <v>34.03</v>
      </c>
      <c r="B1706" s="1">
        <v>8867.7139999999999</v>
      </c>
    </row>
    <row r="1707" spans="1:2" x14ac:dyDescent="0.25">
      <c r="A1707" s="4">
        <v>34.04</v>
      </c>
      <c r="B1707" s="1">
        <v>8871.9380000000001</v>
      </c>
    </row>
    <row r="1708" spans="1:2" x14ac:dyDescent="0.25">
      <c r="A1708" s="4">
        <v>34.049999999999997</v>
      </c>
      <c r="B1708" s="1">
        <v>8876.1630000000005</v>
      </c>
    </row>
    <row r="1709" spans="1:2" x14ac:dyDescent="0.25">
      <c r="A1709" s="4">
        <v>34.06</v>
      </c>
      <c r="B1709" s="1">
        <v>8880.3880000000008</v>
      </c>
    </row>
    <row r="1710" spans="1:2" x14ac:dyDescent="0.25">
      <c r="A1710" s="4">
        <v>34.07</v>
      </c>
      <c r="B1710" s="1">
        <v>8884.6129999999994</v>
      </c>
    </row>
    <row r="1711" spans="1:2" x14ac:dyDescent="0.25">
      <c r="A1711" s="4">
        <v>34.08</v>
      </c>
      <c r="B1711" s="1">
        <v>8888.8379999999997</v>
      </c>
    </row>
    <row r="1712" spans="1:2" x14ac:dyDescent="0.25">
      <c r="A1712" s="4">
        <v>34.090000000000003</v>
      </c>
      <c r="B1712" s="1">
        <v>8893.0640000000003</v>
      </c>
    </row>
    <row r="1713" spans="1:2" x14ac:dyDescent="0.25">
      <c r="A1713" s="4">
        <v>34.1</v>
      </c>
      <c r="B1713" s="1">
        <v>8897.2900000000009</v>
      </c>
    </row>
    <row r="1714" spans="1:2" x14ac:dyDescent="0.25">
      <c r="A1714" s="4">
        <v>34.11</v>
      </c>
      <c r="B1714" s="1">
        <v>8901.5159999999996</v>
      </c>
    </row>
    <row r="1715" spans="1:2" x14ac:dyDescent="0.25">
      <c r="A1715" s="4">
        <v>34.119999999999997</v>
      </c>
      <c r="B1715" s="1">
        <v>8905.7420000000002</v>
      </c>
    </row>
    <row r="1716" spans="1:2" x14ac:dyDescent="0.25">
      <c r="A1716" s="4">
        <v>34.130000000000003</v>
      </c>
      <c r="B1716" s="1">
        <v>8909.9689999999991</v>
      </c>
    </row>
    <row r="1717" spans="1:2" x14ac:dyDescent="0.25">
      <c r="A1717" s="4">
        <v>34.14</v>
      </c>
      <c r="B1717" s="1">
        <v>8914.1959999999999</v>
      </c>
    </row>
    <row r="1718" spans="1:2" x14ac:dyDescent="0.25">
      <c r="A1718" s="4">
        <v>34.15</v>
      </c>
      <c r="B1718" s="1">
        <v>8918.4230000000007</v>
      </c>
    </row>
    <row r="1719" spans="1:2" x14ac:dyDescent="0.25">
      <c r="A1719" s="4">
        <v>34.159999999999997</v>
      </c>
      <c r="B1719" s="1">
        <v>8922.65</v>
      </c>
    </row>
    <row r="1720" spans="1:2" x14ac:dyDescent="0.25">
      <c r="A1720" s="4">
        <v>34.17</v>
      </c>
      <c r="B1720" s="1">
        <v>8926.8780000000006</v>
      </c>
    </row>
    <row r="1721" spans="1:2" x14ac:dyDescent="0.25">
      <c r="A1721" s="4">
        <v>34.18</v>
      </c>
      <c r="B1721" s="1">
        <v>8931.1049999999996</v>
      </c>
    </row>
    <row r="1722" spans="1:2" x14ac:dyDescent="0.25">
      <c r="A1722" s="4">
        <v>34.19</v>
      </c>
      <c r="B1722" s="1">
        <v>8935.3330000000005</v>
      </c>
    </row>
    <row r="1723" spans="1:2" x14ac:dyDescent="0.25">
      <c r="A1723" s="4">
        <v>34.200000000000003</v>
      </c>
      <c r="B1723" s="1">
        <v>8939.5619999999999</v>
      </c>
    </row>
    <row r="1724" spans="1:2" x14ac:dyDescent="0.25">
      <c r="A1724" s="4">
        <v>34.21</v>
      </c>
      <c r="B1724" s="1">
        <v>8943.7900000000009</v>
      </c>
    </row>
    <row r="1725" spans="1:2" x14ac:dyDescent="0.25">
      <c r="A1725" s="4">
        <v>34.22</v>
      </c>
      <c r="B1725" s="1">
        <v>8948.0190000000002</v>
      </c>
    </row>
    <row r="1726" spans="1:2" x14ac:dyDescent="0.25">
      <c r="A1726" s="4">
        <v>34.229999999999997</v>
      </c>
      <c r="B1726" s="1">
        <v>8952.2479999999996</v>
      </c>
    </row>
    <row r="1727" spans="1:2" x14ac:dyDescent="0.25">
      <c r="A1727" s="4">
        <v>34.24</v>
      </c>
      <c r="B1727" s="1">
        <v>8956.4770000000008</v>
      </c>
    </row>
    <row r="1728" spans="1:2" x14ac:dyDescent="0.25">
      <c r="A1728" s="4">
        <v>34.25</v>
      </c>
      <c r="B1728" s="1">
        <v>8960.7060000000001</v>
      </c>
    </row>
    <row r="1729" spans="1:2" x14ac:dyDescent="0.25">
      <c r="A1729" s="4">
        <v>34.26</v>
      </c>
      <c r="B1729" s="1">
        <v>8964.9359999999997</v>
      </c>
    </row>
    <row r="1730" spans="1:2" x14ac:dyDescent="0.25">
      <c r="A1730" s="4">
        <v>34.270000000000003</v>
      </c>
      <c r="B1730" s="1">
        <v>8969.1659999999993</v>
      </c>
    </row>
    <row r="1731" spans="1:2" x14ac:dyDescent="0.25">
      <c r="A1731" s="4">
        <v>34.28</v>
      </c>
      <c r="B1731" s="1">
        <v>8973.3960000000006</v>
      </c>
    </row>
    <row r="1732" spans="1:2" x14ac:dyDescent="0.25">
      <c r="A1732" s="4">
        <v>34.29</v>
      </c>
      <c r="B1732" s="1">
        <v>8977.6260000000002</v>
      </c>
    </row>
    <row r="1733" spans="1:2" x14ac:dyDescent="0.25">
      <c r="A1733" s="4">
        <v>34.299999999999997</v>
      </c>
      <c r="B1733" s="1">
        <v>8981.857</v>
      </c>
    </row>
    <row r="1734" spans="1:2" x14ac:dyDescent="0.25">
      <c r="A1734" s="4">
        <v>34.31</v>
      </c>
      <c r="B1734" s="1">
        <v>8986.0869999999995</v>
      </c>
    </row>
    <row r="1735" spans="1:2" x14ac:dyDescent="0.25">
      <c r="A1735" s="4">
        <v>34.32</v>
      </c>
      <c r="B1735" s="1">
        <v>8990.3179999999993</v>
      </c>
    </row>
    <row r="1736" spans="1:2" x14ac:dyDescent="0.25">
      <c r="A1736" s="4">
        <v>34.33</v>
      </c>
      <c r="B1736" s="1">
        <v>8994.5499999999993</v>
      </c>
    </row>
    <row r="1737" spans="1:2" x14ac:dyDescent="0.25">
      <c r="A1737" s="4">
        <v>34.340000000000003</v>
      </c>
      <c r="B1737" s="1">
        <v>8998.7810000000009</v>
      </c>
    </row>
    <row r="1738" spans="1:2" x14ac:dyDescent="0.25">
      <c r="A1738" s="4">
        <v>34.35</v>
      </c>
      <c r="B1738" s="1">
        <v>9003.0130000000008</v>
      </c>
    </row>
    <row r="1739" spans="1:2" x14ac:dyDescent="0.25">
      <c r="A1739" s="4">
        <v>34.36</v>
      </c>
      <c r="B1739" s="1">
        <v>9007.2450000000008</v>
      </c>
    </row>
    <row r="1740" spans="1:2" x14ac:dyDescent="0.25">
      <c r="A1740" s="4">
        <v>34.369999999999997</v>
      </c>
      <c r="B1740" s="1">
        <v>9011.4770000000008</v>
      </c>
    </row>
    <row r="1741" spans="1:2" x14ac:dyDescent="0.25">
      <c r="A1741" s="4">
        <v>34.380000000000003</v>
      </c>
      <c r="B1741" s="1">
        <v>9015.7090000000007</v>
      </c>
    </row>
    <row r="1742" spans="1:2" x14ac:dyDescent="0.25">
      <c r="A1742" s="4">
        <v>34.39</v>
      </c>
      <c r="B1742" s="1">
        <v>9019.9419999999991</v>
      </c>
    </row>
    <row r="1743" spans="1:2" x14ac:dyDescent="0.25">
      <c r="A1743" s="4">
        <v>34.4</v>
      </c>
      <c r="B1743" s="1">
        <v>9024.1749999999993</v>
      </c>
    </row>
    <row r="1744" spans="1:2" x14ac:dyDescent="0.25">
      <c r="A1744" s="4">
        <v>34.409999999999997</v>
      </c>
      <c r="B1744" s="1">
        <v>9028.4079999999994</v>
      </c>
    </row>
    <row r="1745" spans="1:2" x14ac:dyDescent="0.25">
      <c r="A1745" s="4">
        <v>34.42</v>
      </c>
      <c r="B1745" s="1">
        <v>9032.6409999999996</v>
      </c>
    </row>
    <row r="1746" spans="1:2" x14ac:dyDescent="0.25">
      <c r="A1746" s="4">
        <v>34.43</v>
      </c>
      <c r="B1746" s="1">
        <v>9036.875</v>
      </c>
    </row>
    <row r="1747" spans="1:2" x14ac:dyDescent="0.25">
      <c r="A1747" s="4">
        <v>34.44</v>
      </c>
      <c r="B1747" s="1">
        <v>9041.1090000000004</v>
      </c>
    </row>
    <row r="1748" spans="1:2" x14ac:dyDescent="0.25">
      <c r="A1748" s="4">
        <v>34.450000000000003</v>
      </c>
      <c r="B1748" s="1">
        <v>9045.3430000000008</v>
      </c>
    </row>
    <row r="1749" spans="1:2" x14ac:dyDescent="0.25">
      <c r="A1749" s="4">
        <v>34.46</v>
      </c>
      <c r="B1749" s="1">
        <v>9049.5769999999993</v>
      </c>
    </row>
    <row r="1750" spans="1:2" x14ac:dyDescent="0.25">
      <c r="A1750" s="4">
        <v>34.47</v>
      </c>
      <c r="B1750" s="1">
        <v>9053.8119999999999</v>
      </c>
    </row>
    <row r="1751" spans="1:2" x14ac:dyDescent="0.25">
      <c r="A1751" s="4">
        <v>34.479999999999997</v>
      </c>
      <c r="B1751" s="1">
        <v>9058.0460000000003</v>
      </c>
    </row>
    <row r="1752" spans="1:2" x14ac:dyDescent="0.25">
      <c r="A1752" s="4">
        <v>34.49</v>
      </c>
      <c r="B1752" s="1">
        <v>9062.2810000000009</v>
      </c>
    </row>
    <row r="1753" spans="1:2" x14ac:dyDescent="0.25">
      <c r="A1753" s="4">
        <v>34.5</v>
      </c>
      <c r="B1753" s="1">
        <v>9066.5169999999998</v>
      </c>
    </row>
    <row r="1754" spans="1:2" x14ac:dyDescent="0.25">
      <c r="A1754" s="4">
        <v>34.51</v>
      </c>
      <c r="B1754" s="1">
        <v>9070.7520000000004</v>
      </c>
    </row>
    <row r="1755" spans="1:2" x14ac:dyDescent="0.25">
      <c r="A1755" s="4">
        <v>34.520000000000003</v>
      </c>
      <c r="B1755" s="1">
        <v>9074.9879999999994</v>
      </c>
    </row>
    <row r="1756" spans="1:2" x14ac:dyDescent="0.25">
      <c r="A1756" s="4">
        <v>34.53</v>
      </c>
      <c r="B1756" s="1">
        <v>9079.2240000000002</v>
      </c>
    </row>
    <row r="1757" spans="1:2" x14ac:dyDescent="0.25">
      <c r="A1757" s="4">
        <v>34.54</v>
      </c>
      <c r="B1757" s="1">
        <v>9083.4599999999991</v>
      </c>
    </row>
    <row r="1758" spans="1:2" x14ac:dyDescent="0.25">
      <c r="A1758" s="4">
        <v>34.549999999999997</v>
      </c>
      <c r="B1758" s="1">
        <v>9087.6959999999999</v>
      </c>
    </row>
    <row r="1759" spans="1:2" x14ac:dyDescent="0.25">
      <c r="A1759" s="4">
        <v>34.56</v>
      </c>
      <c r="B1759" s="1">
        <v>9091.9330000000009</v>
      </c>
    </row>
    <row r="1760" spans="1:2" x14ac:dyDescent="0.25">
      <c r="A1760" s="4">
        <v>34.57</v>
      </c>
      <c r="B1760" s="1">
        <v>9096.17</v>
      </c>
    </row>
    <row r="1761" spans="1:2" x14ac:dyDescent="0.25">
      <c r="A1761" s="4">
        <v>34.58</v>
      </c>
      <c r="B1761" s="1">
        <v>9100.4069999999992</v>
      </c>
    </row>
    <row r="1762" spans="1:2" x14ac:dyDescent="0.25">
      <c r="A1762" s="4">
        <v>34.590000000000003</v>
      </c>
      <c r="B1762" s="1">
        <v>9104.6440000000002</v>
      </c>
    </row>
    <row r="1763" spans="1:2" x14ac:dyDescent="0.25">
      <c r="A1763" s="4">
        <v>34.6</v>
      </c>
      <c r="B1763" s="1">
        <v>9108.8819999999996</v>
      </c>
    </row>
    <row r="1764" spans="1:2" x14ac:dyDescent="0.25">
      <c r="A1764" s="4">
        <v>34.61</v>
      </c>
      <c r="B1764" s="1">
        <v>9113.1190000000006</v>
      </c>
    </row>
    <row r="1765" spans="1:2" x14ac:dyDescent="0.25">
      <c r="A1765" s="4">
        <v>34.619999999999997</v>
      </c>
      <c r="B1765" s="1">
        <v>9117.357</v>
      </c>
    </row>
    <row r="1766" spans="1:2" x14ac:dyDescent="0.25">
      <c r="A1766" s="4">
        <v>34.630000000000003</v>
      </c>
      <c r="B1766" s="1">
        <v>9121.5959999999995</v>
      </c>
    </row>
    <row r="1767" spans="1:2" x14ac:dyDescent="0.25">
      <c r="A1767" s="4">
        <v>34.64</v>
      </c>
      <c r="B1767" s="1">
        <v>9125.8340000000007</v>
      </c>
    </row>
    <row r="1768" spans="1:2" x14ac:dyDescent="0.25">
      <c r="A1768" s="4">
        <v>34.65</v>
      </c>
      <c r="B1768" s="1">
        <v>9130.0730000000003</v>
      </c>
    </row>
    <row r="1769" spans="1:2" x14ac:dyDescent="0.25">
      <c r="A1769" s="4">
        <v>34.659999999999997</v>
      </c>
      <c r="B1769" s="1">
        <v>9134.3119999999999</v>
      </c>
    </row>
    <row r="1770" spans="1:2" x14ac:dyDescent="0.25">
      <c r="A1770" s="4">
        <v>34.67</v>
      </c>
      <c r="B1770" s="1">
        <v>9138.5509999999995</v>
      </c>
    </row>
    <row r="1771" spans="1:2" x14ac:dyDescent="0.25">
      <c r="A1771" s="4">
        <v>34.68</v>
      </c>
      <c r="B1771" s="1">
        <v>9142.7900000000009</v>
      </c>
    </row>
    <row r="1772" spans="1:2" x14ac:dyDescent="0.25">
      <c r="A1772" s="4">
        <v>34.69</v>
      </c>
      <c r="B1772" s="1">
        <v>9147.0300000000007</v>
      </c>
    </row>
    <row r="1773" spans="1:2" x14ac:dyDescent="0.25">
      <c r="A1773" s="4">
        <v>34.700000000000003</v>
      </c>
      <c r="B1773" s="1">
        <v>9151.27</v>
      </c>
    </row>
    <row r="1774" spans="1:2" x14ac:dyDescent="0.25">
      <c r="A1774" s="4">
        <v>34.71</v>
      </c>
      <c r="B1774" s="1">
        <v>9155.51</v>
      </c>
    </row>
    <row r="1775" spans="1:2" x14ac:dyDescent="0.25">
      <c r="A1775" s="4">
        <v>34.72</v>
      </c>
      <c r="B1775" s="1">
        <v>9159.75</v>
      </c>
    </row>
    <row r="1776" spans="1:2" x14ac:dyDescent="0.25">
      <c r="A1776" s="4">
        <v>34.729999999999997</v>
      </c>
      <c r="B1776" s="1">
        <v>9163.99</v>
      </c>
    </row>
    <row r="1777" spans="1:2" x14ac:dyDescent="0.25">
      <c r="A1777" s="4">
        <v>34.74</v>
      </c>
      <c r="B1777" s="1">
        <v>9168.23</v>
      </c>
    </row>
    <row r="1778" spans="1:2" x14ac:dyDescent="0.25">
      <c r="A1778" s="4">
        <v>34.75</v>
      </c>
      <c r="B1778" s="1">
        <v>9172.4699999999993</v>
      </c>
    </row>
    <row r="1779" spans="1:2" x14ac:dyDescent="0.25">
      <c r="A1779" s="4">
        <v>34.76</v>
      </c>
      <c r="B1779" s="1">
        <v>9176.7099999999991</v>
      </c>
    </row>
    <row r="1780" spans="1:2" x14ac:dyDescent="0.25">
      <c r="A1780" s="4">
        <v>34.770000000000003</v>
      </c>
      <c r="B1780" s="1">
        <v>9180.9500000000007</v>
      </c>
    </row>
    <row r="1781" spans="1:2" x14ac:dyDescent="0.25">
      <c r="A1781" s="4">
        <v>34.78</v>
      </c>
      <c r="B1781" s="1">
        <v>9185.19</v>
      </c>
    </row>
    <row r="1782" spans="1:2" x14ac:dyDescent="0.25">
      <c r="A1782" s="4">
        <v>34.79</v>
      </c>
      <c r="B1782" s="1">
        <v>9189.43</v>
      </c>
    </row>
    <row r="1783" spans="1:2" x14ac:dyDescent="0.25">
      <c r="A1783" s="4">
        <v>34.799999999999997</v>
      </c>
      <c r="B1783" s="1">
        <v>9193.67</v>
      </c>
    </row>
    <row r="1784" spans="1:2" x14ac:dyDescent="0.25">
      <c r="A1784" s="4">
        <v>34.81</v>
      </c>
      <c r="B1784" s="1">
        <v>9197.91</v>
      </c>
    </row>
    <row r="1785" spans="1:2" x14ac:dyDescent="0.25">
      <c r="A1785" s="4">
        <v>34.82</v>
      </c>
      <c r="B1785" s="1">
        <v>9202.15</v>
      </c>
    </row>
    <row r="1786" spans="1:2" x14ac:dyDescent="0.25">
      <c r="A1786" s="4">
        <v>34.83</v>
      </c>
      <c r="B1786" s="1">
        <v>9206.39</v>
      </c>
    </row>
    <row r="1787" spans="1:2" x14ac:dyDescent="0.25">
      <c r="A1787" s="4">
        <v>34.840000000000003</v>
      </c>
      <c r="B1787" s="1">
        <v>9210.6299999999992</v>
      </c>
    </row>
    <row r="1788" spans="1:2" x14ac:dyDescent="0.25">
      <c r="A1788" s="4">
        <v>34.85</v>
      </c>
      <c r="B1788" s="1">
        <v>9214.8700000000008</v>
      </c>
    </row>
    <row r="1789" spans="1:2" x14ac:dyDescent="0.25">
      <c r="A1789" s="4">
        <v>34.86</v>
      </c>
      <c r="B1789" s="1">
        <v>9219.11</v>
      </c>
    </row>
    <row r="1790" spans="1:2" x14ac:dyDescent="0.25">
      <c r="A1790" s="4">
        <v>34.869999999999997</v>
      </c>
      <c r="B1790" s="1">
        <v>9223.35</v>
      </c>
    </row>
    <row r="1791" spans="1:2" x14ac:dyDescent="0.25">
      <c r="A1791" s="4">
        <v>34.880000000000003</v>
      </c>
      <c r="B1791" s="1">
        <v>9227.59</v>
      </c>
    </row>
    <row r="1792" spans="1:2" x14ac:dyDescent="0.25">
      <c r="A1792" s="4">
        <v>34.89</v>
      </c>
      <c r="B1792" s="1">
        <v>9231.83</v>
      </c>
    </row>
    <row r="1793" spans="1:2" x14ac:dyDescent="0.25">
      <c r="A1793" s="4">
        <v>34.9</v>
      </c>
      <c r="B1793" s="1">
        <v>9236.07</v>
      </c>
    </row>
    <row r="1794" spans="1:2" x14ac:dyDescent="0.25">
      <c r="A1794" s="4">
        <v>34.909999999999997</v>
      </c>
      <c r="B1794" s="1">
        <v>9240.31</v>
      </c>
    </row>
    <row r="1795" spans="1:2" x14ac:dyDescent="0.25">
      <c r="A1795" s="4">
        <v>34.92</v>
      </c>
      <c r="B1795" s="1">
        <v>9244.5499999999993</v>
      </c>
    </row>
    <row r="1796" spans="1:2" x14ac:dyDescent="0.25">
      <c r="A1796" s="4">
        <v>34.93</v>
      </c>
      <c r="B1796" s="1">
        <v>9248.7900000000009</v>
      </c>
    </row>
    <row r="1797" spans="1:2" x14ac:dyDescent="0.25">
      <c r="A1797" s="4">
        <v>34.94</v>
      </c>
      <c r="B1797" s="1">
        <v>9253.0300000000007</v>
      </c>
    </row>
    <row r="1798" spans="1:2" x14ac:dyDescent="0.25">
      <c r="A1798" s="4">
        <v>34.950000000000003</v>
      </c>
      <c r="B1798" s="1">
        <v>9257.27</v>
      </c>
    </row>
    <row r="1799" spans="1:2" x14ac:dyDescent="0.25">
      <c r="A1799" s="4">
        <v>34.96</v>
      </c>
      <c r="B1799" s="1">
        <v>9261.51</v>
      </c>
    </row>
    <row r="1800" spans="1:2" x14ac:dyDescent="0.25">
      <c r="A1800" s="4">
        <v>34.97</v>
      </c>
      <c r="B1800" s="1">
        <v>9265.75</v>
      </c>
    </row>
    <row r="1801" spans="1:2" x14ac:dyDescent="0.25">
      <c r="A1801" s="4">
        <v>34.979999999999997</v>
      </c>
      <c r="B1801" s="1">
        <v>9269.99</v>
      </c>
    </row>
    <row r="1802" spans="1:2" x14ac:dyDescent="0.25">
      <c r="A1802" s="4">
        <v>34.99</v>
      </c>
      <c r="B1802" s="1">
        <v>9274.23</v>
      </c>
    </row>
    <row r="1803" spans="1:2" x14ac:dyDescent="0.25">
      <c r="A1803" s="4">
        <v>35</v>
      </c>
      <c r="B1803" s="1">
        <v>9278.4699999999993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workbookViewId="0">
      <selection activeCell="C25" sqref="C25"/>
    </sheetView>
  </sheetViews>
  <sheetFormatPr defaultRowHeight="12.5" x14ac:dyDescent="0.25"/>
  <sheetData>
    <row r="1" spans="1:1" ht="15.5" x14ac:dyDescent="0.35">
      <c r="A1" s="44" t="s">
        <v>51</v>
      </c>
    </row>
    <row r="2" spans="1:1" ht="15.5" x14ac:dyDescent="0.35">
      <c r="A2" s="44" t="s">
        <v>126</v>
      </c>
    </row>
    <row r="22" spans="5:5" x14ac:dyDescent="0.25">
      <c r="E22" s="13"/>
    </row>
    <row r="24" spans="5:5" x14ac:dyDescent="0.25">
      <c r="E24" s="13"/>
    </row>
  </sheetData>
  <phoneticPr fontId="7"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B91"/>
  <sheetViews>
    <sheetView topLeftCell="A28" zoomScale="85" zoomScaleNormal="85" workbookViewId="0">
      <selection activeCell="F19" sqref="F19"/>
    </sheetView>
  </sheetViews>
  <sheetFormatPr defaultColWidth="9.1796875" defaultRowHeight="14" x14ac:dyDescent="0.3"/>
  <cols>
    <col min="1" max="1" width="9.26953125" style="11" bestFit="1" customWidth="1"/>
    <col min="2" max="2" width="12" style="11" bestFit="1" customWidth="1"/>
    <col min="3" max="3" width="12" style="66" customWidth="1"/>
    <col min="4" max="4" width="14.453125" style="11" customWidth="1"/>
    <col min="5" max="5" width="12.7265625" style="11" customWidth="1"/>
    <col min="6" max="6" width="14" style="11" customWidth="1"/>
    <col min="7" max="7" width="14.26953125" style="11" customWidth="1"/>
    <col min="8" max="8" width="14.453125" style="11" customWidth="1"/>
    <col min="9" max="9" width="15.1796875" style="11" customWidth="1"/>
    <col min="10" max="10" width="11.453125" style="11" customWidth="1"/>
    <col min="11" max="11" width="18.54296875" style="11" customWidth="1"/>
    <col min="12" max="12" width="13" style="11" customWidth="1"/>
    <col min="13" max="18" width="9.453125" style="11" bestFit="1" customWidth="1"/>
    <col min="19" max="20" width="10.1796875" style="11" bestFit="1" customWidth="1"/>
    <col min="21" max="21" width="9.453125" style="11" bestFit="1" customWidth="1"/>
    <col min="22" max="22" width="12.1796875" style="11" customWidth="1"/>
    <col min="23" max="24" width="14.453125" style="11" customWidth="1"/>
    <col min="25" max="25" width="10.54296875" style="11" bestFit="1" customWidth="1"/>
    <col min="26" max="26" width="13.26953125" style="11" customWidth="1"/>
    <col min="27" max="27" width="12.1796875" style="11" customWidth="1"/>
    <col min="28" max="28" width="9.26953125" style="11" bestFit="1" customWidth="1"/>
    <col min="29" max="29" width="13.26953125" style="11" customWidth="1"/>
    <col min="30" max="31" width="10.7265625" style="11" customWidth="1"/>
    <col min="32" max="32" width="13.81640625" style="11" customWidth="1"/>
    <col min="33" max="33" width="15.26953125" style="11" customWidth="1"/>
    <col min="34" max="34" width="11.81640625" style="11" customWidth="1"/>
    <col min="35" max="35" width="13.81640625" style="11" customWidth="1"/>
    <col min="36" max="36" width="83.1796875" style="11" customWidth="1"/>
    <col min="37" max="16384" width="9.1796875" style="11"/>
  </cols>
  <sheetData>
    <row r="1" spans="1:54" ht="15.5" x14ac:dyDescent="0.35">
      <c r="A1" s="44" t="s">
        <v>51</v>
      </c>
      <c r="B1" s="2"/>
      <c r="C1" s="131"/>
      <c r="D1" s="2"/>
      <c r="E1" s="44"/>
      <c r="F1" s="44"/>
      <c r="G1" s="3"/>
      <c r="H1" s="3"/>
      <c r="I1" s="3"/>
      <c r="J1" s="3"/>
      <c r="K1" s="3"/>
      <c r="L1" s="3"/>
      <c r="M1" s="3"/>
      <c r="W1" s="39"/>
      <c r="X1" s="39"/>
      <c r="AK1" s="16"/>
      <c r="AL1" s="16"/>
    </row>
    <row r="2" spans="1:54" ht="15.5" x14ac:dyDescent="0.35">
      <c r="A2" s="44" t="s">
        <v>52</v>
      </c>
      <c r="E2" s="44"/>
      <c r="F2" s="44"/>
      <c r="G2" s="3"/>
      <c r="H2" s="3"/>
      <c r="I2" s="3"/>
      <c r="J2" s="3"/>
      <c r="K2" s="3"/>
      <c r="L2" s="3"/>
      <c r="M2" s="3"/>
      <c r="W2" s="39"/>
      <c r="X2" s="39"/>
      <c r="AK2" s="16"/>
      <c r="AL2" s="16"/>
    </row>
    <row r="3" spans="1:54" ht="15.5" x14ac:dyDescent="0.35">
      <c r="A3" s="44" t="s">
        <v>53</v>
      </c>
      <c r="E3" s="44"/>
      <c r="F3" s="44"/>
      <c r="G3" s="3"/>
      <c r="H3" s="3"/>
      <c r="I3" s="3"/>
      <c r="J3" s="3"/>
      <c r="K3" s="3"/>
      <c r="L3" s="3"/>
      <c r="M3" s="3"/>
      <c r="W3" s="39"/>
      <c r="X3" s="39"/>
      <c r="AK3" s="16"/>
      <c r="AL3" s="16"/>
    </row>
    <row r="4" spans="1:54" x14ac:dyDescent="0.25">
      <c r="A4" s="45"/>
      <c r="B4" s="45"/>
      <c r="C4" s="51"/>
      <c r="D4" s="46"/>
      <c r="E4" s="46"/>
      <c r="F4" s="46"/>
      <c r="G4" s="27"/>
      <c r="H4" s="45"/>
      <c r="I4" s="45"/>
      <c r="J4" s="45"/>
      <c r="K4" s="47"/>
      <c r="L4" s="45"/>
      <c r="M4" s="18"/>
      <c r="N4" s="48"/>
      <c r="O4" s="48"/>
      <c r="P4" s="48"/>
      <c r="Q4" s="48"/>
      <c r="R4" s="48"/>
      <c r="S4" s="48"/>
      <c r="T4" s="48"/>
      <c r="U4" s="48"/>
      <c r="V4" s="48"/>
      <c r="W4" s="48"/>
      <c r="X4" s="48"/>
      <c r="Y4" s="48"/>
      <c r="Z4" s="48"/>
      <c r="AA4" s="48"/>
      <c r="AB4" s="48"/>
      <c r="AC4" s="48"/>
      <c r="AD4" s="48"/>
      <c r="AE4" s="48"/>
      <c r="AF4" s="48"/>
      <c r="AG4" s="48"/>
      <c r="AH4" s="48"/>
      <c r="AI4" s="48"/>
      <c r="AJ4" s="49"/>
      <c r="AK4" s="16"/>
      <c r="AL4" s="16"/>
    </row>
    <row r="5" spans="1:54" x14ac:dyDescent="0.3">
      <c r="A5" s="45"/>
      <c r="B5" s="45"/>
      <c r="C5" s="51"/>
      <c r="D5" s="19"/>
      <c r="E5" s="19"/>
      <c r="F5" s="19"/>
      <c r="G5" s="27"/>
      <c r="H5" s="45"/>
      <c r="I5" s="45"/>
      <c r="J5" s="19"/>
      <c r="K5" s="50"/>
      <c r="L5" s="45"/>
      <c r="M5" s="203" t="s">
        <v>64</v>
      </c>
      <c r="N5" s="204"/>
      <c r="O5" s="204"/>
      <c r="P5" s="204"/>
      <c r="Q5" s="204"/>
      <c r="R5" s="204"/>
      <c r="S5" s="204"/>
      <c r="T5" s="204"/>
      <c r="U5" s="204"/>
      <c r="V5" s="81"/>
      <c r="W5" s="27"/>
      <c r="X5" s="27"/>
      <c r="Y5" s="27"/>
      <c r="Z5" s="27"/>
      <c r="AA5" s="27"/>
      <c r="AB5" s="27"/>
      <c r="AC5" s="27"/>
      <c r="AD5" s="27"/>
      <c r="AE5" s="27"/>
      <c r="AF5" s="27"/>
      <c r="AG5" s="27"/>
      <c r="AH5" s="27"/>
      <c r="AI5" s="27"/>
      <c r="AJ5" s="20"/>
      <c r="AK5" s="16"/>
      <c r="AL5" s="16"/>
    </row>
    <row r="6" spans="1:54" x14ac:dyDescent="0.3">
      <c r="A6" s="51"/>
      <c r="B6" s="51"/>
      <c r="C6" s="51"/>
      <c r="D6" s="52"/>
      <c r="E6" s="52"/>
      <c r="F6" s="52"/>
      <c r="G6" s="53"/>
      <c r="H6" s="51"/>
      <c r="I6" s="51"/>
      <c r="J6" s="54"/>
      <c r="K6" s="52"/>
      <c r="L6" s="51"/>
      <c r="M6" s="205" t="s">
        <v>59</v>
      </c>
      <c r="N6" s="206"/>
      <c r="O6" s="207"/>
      <c r="P6" s="208" t="s">
        <v>50</v>
      </c>
      <c r="Q6" s="209"/>
      <c r="R6" s="209"/>
      <c r="S6" s="209"/>
      <c r="T6" s="209"/>
      <c r="U6" s="210"/>
      <c r="V6" s="82"/>
      <c r="W6" s="55"/>
      <c r="X6" s="55"/>
      <c r="Y6" s="55"/>
      <c r="Z6" s="55"/>
      <c r="AA6" s="55"/>
      <c r="AB6" s="55"/>
      <c r="AC6" s="55"/>
      <c r="AD6" s="55"/>
      <c r="AE6" s="55"/>
      <c r="AF6" s="55"/>
      <c r="AG6" s="55"/>
      <c r="AH6" s="55"/>
      <c r="AI6" s="55"/>
      <c r="AJ6" s="56"/>
      <c r="AK6" s="21"/>
      <c r="AL6" s="3"/>
    </row>
    <row r="7" spans="1:54" ht="102.75" customHeight="1" thickBot="1" x14ac:dyDescent="0.35">
      <c r="A7" s="113" t="s">
        <v>44</v>
      </c>
      <c r="B7" s="113" t="s">
        <v>0</v>
      </c>
      <c r="C7" s="113" t="s">
        <v>60</v>
      </c>
      <c r="D7" s="113" t="s">
        <v>49</v>
      </c>
      <c r="E7" s="113" t="s">
        <v>61</v>
      </c>
      <c r="F7" s="113" t="s">
        <v>54</v>
      </c>
      <c r="G7" s="113" t="s">
        <v>62</v>
      </c>
      <c r="H7" s="113" t="s">
        <v>30</v>
      </c>
      <c r="I7" s="113" t="s">
        <v>39</v>
      </c>
      <c r="J7" s="114" t="s">
        <v>57</v>
      </c>
      <c r="K7" s="113" t="s">
        <v>63</v>
      </c>
      <c r="L7" s="113" t="s">
        <v>138</v>
      </c>
      <c r="M7" s="115" t="s">
        <v>31</v>
      </c>
      <c r="N7" s="116" t="s">
        <v>32</v>
      </c>
      <c r="O7" s="120" t="s">
        <v>33</v>
      </c>
      <c r="P7" s="115" t="s">
        <v>31</v>
      </c>
      <c r="Q7" s="116" t="s">
        <v>32</v>
      </c>
      <c r="R7" s="123" t="s">
        <v>33</v>
      </c>
      <c r="S7" s="116" t="s">
        <v>41</v>
      </c>
      <c r="T7" s="116" t="s">
        <v>42</v>
      </c>
      <c r="U7" s="117" t="s">
        <v>58</v>
      </c>
      <c r="V7" s="124" t="s">
        <v>65</v>
      </c>
      <c r="W7" s="113" t="s">
        <v>136</v>
      </c>
      <c r="X7" s="113" t="s">
        <v>137</v>
      </c>
      <c r="Y7" s="113" t="s">
        <v>66</v>
      </c>
      <c r="Z7" s="113" t="s">
        <v>67</v>
      </c>
      <c r="AA7" s="113" t="s">
        <v>36</v>
      </c>
      <c r="AB7" s="113" t="s">
        <v>68</v>
      </c>
      <c r="AC7" s="113" t="s">
        <v>69</v>
      </c>
      <c r="AD7" s="113" t="s">
        <v>70</v>
      </c>
      <c r="AE7" s="113" t="s">
        <v>71</v>
      </c>
      <c r="AF7" s="113" t="s">
        <v>72</v>
      </c>
      <c r="AG7" s="113" t="s">
        <v>73</v>
      </c>
      <c r="AH7" s="113" t="s">
        <v>37</v>
      </c>
      <c r="AI7" s="113" t="s">
        <v>131</v>
      </c>
      <c r="AJ7" s="116" t="s">
        <v>27</v>
      </c>
      <c r="AK7" s="17"/>
      <c r="AL7" s="33"/>
      <c r="AM7" s="22"/>
      <c r="AN7" s="22"/>
      <c r="AO7" s="22"/>
      <c r="AP7" s="22"/>
      <c r="AQ7" s="22"/>
      <c r="AR7" s="22"/>
      <c r="AS7" s="22"/>
      <c r="AT7" s="22"/>
      <c r="AU7" s="22"/>
      <c r="AV7" s="22"/>
      <c r="AW7" s="22"/>
      <c r="AX7" s="22"/>
      <c r="AY7" s="23"/>
    </row>
    <row r="8" spans="1:54" ht="16.5" customHeight="1" thickBot="1" x14ac:dyDescent="0.45">
      <c r="A8" s="201" t="s">
        <v>103</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17"/>
      <c r="AL8" s="33"/>
      <c r="AM8" s="22"/>
      <c r="AN8" s="22"/>
      <c r="AO8" s="22"/>
      <c r="AP8" s="22"/>
      <c r="AQ8" s="22"/>
      <c r="AR8" s="22"/>
      <c r="AS8" s="22"/>
      <c r="AT8" s="22"/>
      <c r="AU8" s="22"/>
      <c r="AV8" s="22"/>
      <c r="AW8" s="22"/>
      <c r="AX8" s="22"/>
      <c r="AY8" s="23"/>
    </row>
    <row r="9" spans="1:54" x14ac:dyDescent="0.3">
      <c r="A9" s="132">
        <v>182</v>
      </c>
      <c r="B9" s="133">
        <v>38815</v>
      </c>
      <c r="C9" s="133" t="s">
        <v>84</v>
      </c>
      <c r="D9" s="134">
        <v>0.53055555555555556</v>
      </c>
      <c r="E9" s="134"/>
      <c r="F9" s="134"/>
      <c r="G9" s="132" t="s">
        <v>24</v>
      </c>
      <c r="H9" s="132">
        <v>9530</v>
      </c>
      <c r="I9" s="132">
        <v>5370</v>
      </c>
      <c r="J9" s="101">
        <f>VLOOKUP(L9,'Stage Area Rating 1.0'!$A$3:$B$1803,2,FALSE)</f>
        <v>5370.07</v>
      </c>
      <c r="K9" s="86">
        <f t="shared" ref="K9:K38" si="0">SUM(H9/J9)</f>
        <v>1.7746509822032115</v>
      </c>
      <c r="L9" s="132">
        <v>24.44</v>
      </c>
      <c r="M9" s="86">
        <v>2.69</v>
      </c>
      <c r="N9" s="86">
        <v>2.66</v>
      </c>
      <c r="O9" s="135">
        <v>2.62</v>
      </c>
      <c r="P9" s="132"/>
      <c r="Q9" s="132"/>
      <c r="R9" s="132"/>
      <c r="S9" s="132"/>
      <c r="T9" s="132"/>
      <c r="U9" s="132"/>
      <c r="V9" s="135">
        <f>O9</f>
        <v>2.62</v>
      </c>
      <c r="W9" s="86">
        <f>(0.658*V9)+0.033</f>
        <v>1.7569600000000001</v>
      </c>
      <c r="X9" s="86">
        <f>K9-W9</f>
        <v>1.7690982203211414E-2</v>
      </c>
      <c r="Y9" s="101">
        <f t="shared" ref="Y9:Y19" si="1">W9*J9</f>
        <v>9434.9981872000008</v>
      </c>
      <c r="Z9" s="86">
        <f t="shared" ref="Z9:Z19" si="2">((H9-Y9)/Y9)*100</f>
        <v>1.0069086492129224</v>
      </c>
      <c r="AA9" s="86" t="s">
        <v>43</v>
      </c>
      <c r="AB9" s="90">
        <v>3</v>
      </c>
      <c r="AC9" s="86">
        <f t="shared" ref="AC9:AC19" si="3">((K9-0.033)/0.658)-V9</f>
        <v>2.6885991190290781E-2</v>
      </c>
      <c r="AD9" s="86"/>
      <c r="AE9" s="86"/>
      <c r="AF9" s="86"/>
      <c r="AG9" s="86"/>
      <c r="AH9" s="83" t="s">
        <v>38</v>
      </c>
      <c r="AI9" s="83" t="s">
        <v>48</v>
      </c>
      <c r="AJ9" s="136" t="s">
        <v>80</v>
      </c>
      <c r="AK9" s="24"/>
      <c r="AL9" s="31"/>
      <c r="AM9" s="31"/>
      <c r="AN9" s="31"/>
      <c r="AO9" s="31"/>
      <c r="AP9" s="31"/>
      <c r="AQ9" s="31"/>
      <c r="AR9" s="31"/>
      <c r="AS9" s="31"/>
      <c r="AT9" s="31"/>
      <c r="AU9" s="31"/>
      <c r="AV9" s="31"/>
      <c r="AW9" s="32"/>
      <c r="AX9" s="31"/>
      <c r="AY9" s="29"/>
      <c r="AZ9" s="27"/>
      <c r="BA9" s="27"/>
      <c r="BB9" s="27"/>
    </row>
    <row r="10" spans="1:54" x14ac:dyDescent="0.3">
      <c r="A10" s="61">
        <v>183</v>
      </c>
      <c r="B10" s="59">
        <v>38857</v>
      </c>
      <c r="C10" s="59" t="s">
        <v>84</v>
      </c>
      <c r="D10" s="137">
        <v>0.61597222222222225</v>
      </c>
      <c r="E10" s="137"/>
      <c r="F10" s="137"/>
      <c r="G10" s="61" t="s">
        <v>24</v>
      </c>
      <c r="H10" s="61">
        <v>8100</v>
      </c>
      <c r="I10" s="61">
        <v>5670</v>
      </c>
      <c r="J10" s="100">
        <f>VLOOKUP(L10,'Stage Area Rating 1.0'!$A$3:$B$1803,2,FALSE)</f>
        <v>5708.0259999999998</v>
      </c>
      <c r="K10" s="64">
        <f t="shared" si="0"/>
        <v>1.4190545032555915</v>
      </c>
      <c r="L10" s="61">
        <v>25.53</v>
      </c>
      <c r="M10" s="64">
        <v>2.16</v>
      </c>
      <c r="N10" s="64">
        <v>2.12</v>
      </c>
      <c r="O10" s="118">
        <v>2.11</v>
      </c>
      <c r="P10" s="61"/>
      <c r="Q10" s="61"/>
      <c r="R10" s="61"/>
      <c r="S10" s="61"/>
      <c r="T10" s="61"/>
      <c r="U10" s="61"/>
      <c r="V10" s="118">
        <f t="shared" ref="V10:V38" si="4">O10</f>
        <v>2.11</v>
      </c>
      <c r="W10" s="64">
        <f t="shared" ref="W10:W37" si="5">(0.658*V10)+0.033</f>
        <v>1.4213799999999999</v>
      </c>
      <c r="X10" s="86">
        <f t="shared" ref="X10:X37" si="6">K10-W10</f>
        <v>-2.3254967444084063E-3</v>
      </c>
      <c r="Y10" s="100">
        <f t="shared" si="1"/>
        <v>8113.2739958799993</v>
      </c>
      <c r="Z10" s="64">
        <f t="shared" si="2"/>
        <v>-0.16360837667678932</v>
      </c>
      <c r="AA10" s="64" t="s">
        <v>43</v>
      </c>
      <c r="AB10" s="73">
        <v>3</v>
      </c>
      <c r="AC10" s="86">
        <f t="shared" si="3"/>
        <v>-3.5341895811678015E-3</v>
      </c>
      <c r="AD10" s="64"/>
      <c r="AE10" s="64"/>
      <c r="AF10" s="64"/>
      <c r="AG10" s="64"/>
      <c r="AH10" s="62" t="s">
        <v>38</v>
      </c>
      <c r="AI10" s="83" t="s">
        <v>48</v>
      </c>
      <c r="AJ10" s="57"/>
      <c r="AK10" s="25"/>
      <c r="AL10" s="31"/>
      <c r="AM10" s="31"/>
      <c r="AN10" s="31"/>
      <c r="AO10" s="31"/>
      <c r="AP10" s="31"/>
      <c r="AQ10" s="31"/>
      <c r="AR10" s="31"/>
      <c r="AS10" s="31"/>
      <c r="AT10" s="31"/>
      <c r="AU10" s="31"/>
      <c r="AV10" s="31"/>
      <c r="AW10" s="32"/>
      <c r="AX10" s="31"/>
      <c r="AY10" s="29"/>
      <c r="AZ10" s="27"/>
      <c r="BA10" s="27"/>
      <c r="BB10" s="27"/>
    </row>
    <row r="11" spans="1:54" x14ac:dyDescent="0.3">
      <c r="A11" s="61">
        <v>184</v>
      </c>
      <c r="B11" s="59">
        <v>38883</v>
      </c>
      <c r="C11" s="133" t="s">
        <v>84</v>
      </c>
      <c r="D11" s="137">
        <v>0.52500000000000002</v>
      </c>
      <c r="E11" s="137"/>
      <c r="F11" s="137"/>
      <c r="G11" s="61" t="s">
        <v>34</v>
      </c>
      <c r="H11" s="61">
        <v>3390</v>
      </c>
      <c r="I11" s="61">
        <v>5530</v>
      </c>
      <c r="J11" s="100">
        <f>VLOOKUP(L11,'Stage Area Rating 1.0'!$A$3:$B$1803,2,FALSE)</f>
        <v>5627.0259999999998</v>
      </c>
      <c r="K11" s="64">
        <f t="shared" si="0"/>
        <v>0.60244967768053681</v>
      </c>
      <c r="L11" s="61">
        <v>25.27</v>
      </c>
      <c r="M11" s="64">
        <v>0.88</v>
      </c>
      <c r="N11" s="64">
        <v>0.87</v>
      </c>
      <c r="O11" s="118">
        <v>0.88</v>
      </c>
      <c r="P11" s="61"/>
      <c r="Q11" s="61"/>
      <c r="R11" s="61"/>
      <c r="S11" s="61"/>
      <c r="T11" s="61"/>
      <c r="U11" s="61"/>
      <c r="V11" s="118">
        <f t="shared" si="4"/>
        <v>0.88</v>
      </c>
      <c r="W11" s="64">
        <f t="shared" si="5"/>
        <v>0.61204000000000003</v>
      </c>
      <c r="X11" s="86">
        <f t="shared" si="6"/>
        <v>-9.5903223194632181E-3</v>
      </c>
      <c r="Y11" s="100">
        <f t="shared" si="1"/>
        <v>3443.9649930400001</v>
      </c>
      <c r="Z11" s="64">
        <f t="shared" si="2"/>
        <v>-1.5669437160092905</v>
      </c>
      <c r="AA11" s="64" t="s">
        <v>43</v>
      </c>
      <c r="AB11" s="73">
        <v>3</v>
      </c>
      <c r="AC11" s="86">
        <f t="shared" si="3"/>
        <v>-1.4574957932315002E-2</v>
      </c>
      <c r="AD11" s="64"/>
      <c r="AE11" s="64"/>
      <c r="AF11" s="64"/>
      <c r="AG11" s="64"/>
      <c r="AH11" s="62" t="s">
        <v>38</v>
      </c>
      <c r="AI11" s="62" t="s">
        <v>48</v>
      </c>
      <c r="AJ11" s="57" t="s">
        <v>77</v>
      </c>
      <c r="AK11" s="26"/>
      <c r="AL11" s="31"/>
      <c r="AM11" s="31"/>
      <c r="AN11" s="31"/>
      <c r="AO11" s="31"/>
      <c r="AP11" s="31"/>
      <c r="AQ11" s="31"/>
      <c r="AR11" s="31"/>
      <c r="AS11" s="31"/>
      <c r="AT11" s="31"/>
      <c r="AU11" s="31"/>
      <c r="AV11" s="31"/>
      <c r="AW11" s="32"/>
      <c r="AX11" s="31"/>
      <c r="AY11" s="29"/>
      <c r="AZ11" s="27"/>
      <c r="BA11" s="27"/>
      <c r="BB11" s="27"/>
    </row>
    <row r="12" spans="1:54" x14ac:dyDescent="0.3">
      <c r="A12" s="61">
        <v>185</v>
      </c>
      <c r="B12" s="59">
        <v>38911</v>
      </c>
      <c r="C12" s="59" t="s">
        <v>84</v>
      </c>
      <c r="D12" s="137">
        <v>0.5541666666666667</v>
      </c>
      <c r="E12" s="137"/>
      <c r="F12" s="137"/>
      <c r="G12" s="61" t="s">
        <v>34</v>
      </c>
      <c r="H12" s="61">
        <v>891</v>
      </c>
      <c r="I12" s="61">
        <v>5830</v>
      </c>
      <c r="J12" s="100">
        <f>VLOOKUP(L12,'Stage Area Rating 1.0'!$A$3:$B$1803,2,FALSE)</f>
        <v>5577.2550000000001</v>
      </c>
      <c r="K12" s="64">
        <f t="shared" si="0"/>
        <v>0.1597560090044296</v>
      </c>
      <c r="L12" s="61">
        <v>25.11</v>
      </c>
      <c r="M12" s="64">
        <v>0.16</v>
      </c>
      <c r="N12" s="64">
        <v>0.14000000000000001</v>
      </c>
      <c r="O12" s="118">
        <v>0.12</v>
      </c>
      <c r="P12" s="61"/>
      <c r="Q12" s="61"/>
      <c r="R12" s="61"/>
      <c r="S12" s="61"/>
      <c r="T12" s="61"/>
      <c r="U12" s="61"/>
      <c r="V12" s="118">
        <f t="shared" si="4"/>
        <v>0.12</v>
      </c>
      <c r="W12" s="64">
        <f t="shared" si="5"/>
        <v>0.11196</v>
      </c>
      <c r="X12" s="86">
        <f t="shared" si="6"/>
        <v>4.7796009004429596E-2</v>
      </c>
      <c r="Y12" s="100">
        <f t="shared" si="1"/>
        <v>624.42946979999999</v>
      </c>
      <c r="Z12" s="64">
        <f t="shared" si="2"/>
        <v>42.690254559154702</v>
      </c>
      <c r="AA12" s="64" t="s">
        <v>43</v>
      </c>
      <c r="AB12" s="73">
        <v>3</v>
      </c>
      <c r="AC12" s="86">
        <f t="shared" si="3"/>
        <v>7.2638311556883883E-2</v>
      </c>
      <c r="AD12" s="64"/>
      <c r="AE12" s="64"/>
      <c r="AF12" s="64"/>
      <c r="AG12" s="64"/>
      <c r="AH12" s="62" t="s">
        <v>38</v>
      </c>
      <c r="AI12" s="62" t="s">
        <v>48</v>
      </c>
      <c r="AJ12" s="57" t="s">
        <v>78</v>
      </c>
      <c r="AK12" s="26"/>
      <c r="AL12" s="31"/>
      <c r="AM12" s="31"/>
      <c r="AN12" s="31"/>
      <c r="AO12" s="31"/>
      <c r="AP12" s="31"/>
      <c r="AQ12" s="31"/>
      <c r="AR12" s="31"/>
      <c r="AS12" s="31"/>
      <c r="AT12" s="31"/>
      <c r="AU12" s="31"/>
      <c r="AV12" s="31"/>
      <c r="AW12" s="32"/>
      <c r="AX12" s="31"/>
      <c r="AY12" s="29"/>
      <c r="AZ12" s="27"/>
      <c r="BA12" s="27"/>
      <c r="BB12" s="27"/>
    </row>
    <row r="13" spans="1:54" x14ac:dyDescent="0.3">
      <c r="A13" s="61">
        <v>186</v>
      </c>
      <c r="B13" s="59">
        <v>38946</v>
      </c>
      <c r="C13" s="133" t="s">
        <v>84</v>
      </c>
      <c r="D13" s="137">
        <v>0.41388888888888892</v>
      </c>
      <c r="E13" s="137"/>
      <c r="F13" s="137"/>
      <c r="G13" s="61" t="s">
        <v>34</v>
      </c>
      <c r="H13" s="61">
        <v>468</v>
      </c>
      <c r="I13" s="61">
        <v>5610</v>
      </c>
      <c r="J13" s="100">
        <f>VLOOKUP(L13,'Stage Area Rating 1.0'!$A$3:$B$1803,2,FALSE)</f>
        <v>5586.5829999999996</v>
      </c>
      <c r="K13" s="58">
        <f t="shared" si="0"/>
        <v>8.3772137637622146E-2</v>
      </c>
      <c r="L13" s="61">
        <v>25.14</v>
      </c>
      <c r="M13" s="64">
        <v>0.11</v>
      </c>
      <c r="N13" s="64">
        <v>0.12</v>
      </c>
      <c r="O13" s="118">
        <v>0.11</v>
      </c>
      <c r="P13" s="61"/>
      <c r="Q13" s="61"/>
      <c r="R13" s="61"/>
      <c r="S13" s="61"/>
      <c r="T13" s="61"/>
      <c r="U13" s="61"/>
      <c r="V13" s="118">
        <f t="shared" si="4"/>
        <v>0.11</v>
      </c>
      <c r="W13" s="64">
        <f t="shared" si="5"/>
        <v>0.10538</v>
      </c>
      <c r="X13" s="86">
        <f t="shared" si="6"/>
        <v>-2.1607862362377855E-2</v>
      </c>
      <c r="Y13" s="100">
        <f t="shared" si="1"/>
        <v>588.71411653999996</v>
      </c>
      <c r="Z13" s="64">
        <f t="shared" si="2"/>
        <v>-20.504709017249816</v>
      </c>
      <c r="AA13" s="64" t="s">
        <v>43</v>
      </c>
      <c r="AB13" s="73">
        <v>3</v>
      </c>
      <c r="AC13" s="86">
        <f t="shared" si="3"/>
        <v>-3.2838696599358452E-2</v>
      </c>
      <c r="AD13" s="64"/>
      <c r="AE13" s="64"/>
      <c r="AF13" s="64"/>
      <c r="AG13" s="64"/>
      <c r="AH13" s="62" t="s">
        <v>38</v>
      </c>
      <c r="AI13" s="62" t="s">
        <v>48</v>
      </c>
      <c r="AJ13" s="57" t="s">
        <v>79</v>
      </c>
      <c r="AK13" s="26"/>
      <c r="AZ13" s="27"/>
      <c r="BA13" s="27"/>
      <c r="BB13" s="27"/>
    </row>
    <row r="14" spans="1:54" x14ac:dyDescent="0.3">
      <c r="A14" s="61">
        <v>187</v>
      </c>
      <c r="B14" s="59">
        <v>38992</v>
      </c>
      <c r="C14" s="59" t="s">
        <v>84</v>
      </c>
      <c r="D14" s="137">
        <v>0.59375</v>
      </c>
      <c r="E14" s="137"/>
      <c r="F14" s="137"/>
      <c r="G14" s="61" t="s">
        <v>34</v>
      </c>
      <c r="H14" s="61">
        <v>206</v>
      </c>
      <c r="I14" s="61">
        <v>5260</v>
      </c>
      <c r="J14" s="100">
        <f>VLOOKUP(L14,'Stage Area Rating 1.0'!$A$3:$B$1803,2,FALSE)</f>
        <v>5255.6660000000002</v>
      </c>
      <c r="K14" s="58">
        <f t="shared" si="0"/>
        <v>3.9195793644421086E-2</v>
      </c>
      <c r="L14" s="61">
        <v>24.06</v>
      </c>
      <c r="M14" s="64">
        <v>0.08</v>
      </c>
      <c r="N14" s="64">
        <v>0.06</v>
      </c>
      <c r="O14" s="118">
        <v>0.06</v>
      </c>
      <c r="P14" s="61"/>
      <c r="Q14" s="61"/>
      <c r="R14" s="61"/>
      <c r="S14" s="61"/>
      <c r="T14" s="61"/>
      <c r="U14" s="61"/>
      <c r="V14" s="118">
        <f t="shared" si="4"/>
        <v>0.06</v>
      </c>
      <c r="W14" s="64">
        <f t="shared" si="5"/>
        <v>7.2480000000000003E-2</v>
      </c>
      <c r="X14" s="86">
        <f t="shared" si="6"/>
        <v>-3.3284206355578917E-2</v>
      </c>
      <c r="Y14" s="100">
        <f t="shared" si="1"/>
        <v>380.93067168000005</v>
      </c>
      <c r="Z14" s="64">
        <f t="shared" si="2"/>
        <v>-45.921918261008436</v>
      </c>
      <c r="AA14" s="64" t="s">
        <v>43</v>
      </c>
      <c r="AB14" s="73">
        <v>3</v>
      </c>
      <c r="AC14" s="86">
        <f t="shared" si="3"/>
        <v>-5.0583900236442117E-2</v>
      </c>
      <c r="AD14" s="64"/>
      <c r="AE14" s="64"/>
      <c r="AF14" s="64"/>
      <c r="AG14" s="64"/>
      <c r="AH14" s="62" t="s">
        <v>38</v>
      </c>
      <c r="AI14" s="62" t="s">
        <v>48</v>
      </c>
      <c r="AJ14" s="57" t="s">
        <v>77</v>
      </c>
      <c r="AK14" s="25"/>
    </row>
    <row r="15" spans="1:54" x14ac:dyDescent="0.3">
      <c r="A15" s="61">
        <v>188</v>
      </c>
      <c r="B15" s="59">
        <v>39030</v>
      </c>
      <c r="C15" s="133" t="s">
        <v>83</v>
      </c>
      <c r="D15" s="137">
        <v>0.60416666666666663</v>
      </c>
      <c r="E15" s="137"/>
      <c r="F15" s="137"/>
      <c r="G15" s="61" t="s">
        <v>11</v>
      </c>
      <c r="H15" s="61">
        <v>4720</v>
      </c>
      <c r="I15" s="61">
        <v>5400</v>
      </c>
      <c r="J15" s="100">
        <f>VLOOKUP(L15,'Stage Area Rating 1.0'!$A$3:$B$1803,2,FALSE)</f>
        <v>5342.7039999999997</v>
      </c>
      <c r="K15" s="58">
        <f t="shared" si="0"/>
        <v>0.88344778224659282</v>
      </c>
      <c r="L15" s="61">
        <v>24.35</v>
      </c>
      <c r="M15" s="64">
        <v>1.27</v>
      </c>
      <c r="N15" s="64">
        <v>1.28</v>
      </c>
      <c r="O15" s="118">
        <v>1.27</v>
      </c>
      <c r="P15" s="61"/>
      <c r="Q15" s="61"/>
      <c r="R15" s="61"/>
      <c r="S15" s="61"/>
      <c r="T15" s="61"/>
      <c r="U15" s="61"/>
      <c r="V15" s="118">
        <f t="shared" si="4"/>
        <v>1.27</v>
      </c>
      <c r="W15" s="64">
        <f t="shared" si="5"/>
        <v>0.8686600000000001</v>
      </c>
      <c r="X15" s="86">
        <f t="shared" si="6"/>
        <v>1.4787782246592718E-2</v>
      </c>
      <c r="Y15" s="100">
        <f t="shared" si="1"/>
        <v>4640.9932566400003</v>
      </c>
      <c r="Z15" s="64">
        <f t="shared" si="2"/>
        <v>1.7023671225327157</v>
      </c>
      <c r="AA15" s="64" t="s">
        <v>43</v>
      </c>
      <c r="AB15" s="73">
        <v>3</v>
      </c>
      <c r="AC15" s="86">
        <f t="shared" si="3"/>
        <v>2.2473833201508642E-2</v>
      </c>
      <c r="AD15" s="64"/>
      <c r="AE15" s="64"/>
      <c r="AF15" s="64"/>
      <c r="AG15" s="64"/>
      <c r="AH15" s="62" t="s">
        <v>38</v>
      </c>
      <c r="AI15" s="62" t="s">
        <v>48</v>
      </c>
      <c r="AJ15" s="57"/>
      <c r="AK15" s="27"/>
    </row>
    <row r="16" spans="1:54" x14ac:dyDescent="0.3">
      <c r="A16" s="61">
        <v>189</v>
      </c>
      <c r="B16" s="59">
        <v>39125</v>
      </c>
      <c r="C16" s="59" t="s">
        <v>83</v>
      </c>
      <c r="D16" s="137">
        <v>0.59166666666666667</v>
      </c>
      <c r="E16" s="137"/>
      <c r="F16" s="137"/>
      <c r="G16" s="61" t="s">
        <v>24</v>
      </c>
      <c r="H16" s="61">
        <v>1960</v>
      </c>
      <c r="I16" s="61">
        <v>3970</v>
      </c>
      <c r="J16" s="100">
        <f>VLOOKUP(L16,'Stage Area Rating 1.0'!$A$3:$B$1803,2,FALSE)</f>
        <v>4053.1729999999998</v>
      </c>
      <c r="K16" s="58">
        <f t="shared" si="0"/>
        <v>0.48357175970529759</v>
      </c>
      <c r="L16" s="61">
        <v>19.55</v>
      </c>
      <c r="M16" s="64">
        <v>0.74</v>
      </c>
      <c r="N16" s="64">
        <v>0.73</v>
      </c>
      <c r="O16" s="118">
        <v>0.71</v>
      </c>
      <c r="P16" s="61"/>
      <c r="Q16" s="61"/>
      <c r="R16" s="61"/>
      <c r="S16" s="61"/>
      <c r="T16" s="61"/>
      <c r="U16" s="61"/>
      <c r="V16" s="118">
        <f t="shared" si="4"/>
        <v>0.71</v>
      </c>
      <c r="W16" s="64">
        <f t="shared" si="5"/>
        <v>0.50017999999999996</v>
      </c>
      <c r="X16" s="86">
        <f t="shared" si="6"/>
        <v>-1.660824029470237E-2</v>
      </c>
      <c r="Y16" s="100">
        <f t="shared" si="1"/>
        <v>2027.3160711399996</v>
      </c>
      <c r="Z16" s="64">
        <f t="shared" si="2"/>
        <v>-3.3204526959699221</v>
      </c>
      <c r="AA16" s="64" t="s">
        <v>43</v>
      </c>
      <c r="AB16" s="73">
        <v>3</v>
      </c>
      <c r="AC16" s="86">
        <f t="shared" si="3"/>
        <v>-2.5240486770064408E-2</v>
      </c>
      <c r="AD16" s="64"/>
      <c r="AE16" s="64"/>
      <c r="AF16" s="64"/>
      <c r="AG16" s="64"/>
      <c r="AH16" s="62" t="s">
        <v>38</v>
      </c>
      <c r="AI16" s="62" t="s">
        <v>48</v>
      </c>
      <c r="AJ16" s="57"/>
      <c r="AK16" s="27"/>
    </row>
    <row r="17" spans="1:37" x14ac:dyDescent="0.3">
      <c r="A17" s="61">
        <v>190</v>
      </c>
      <c r="B17" s="59">
        <v>39155</v>
      </c>
      <c r="C17" s="133" t="s">
        <v>83</v>
      </c>
      <c r="D17" s="137">
        <v>0.41805555555555557</v>
      </c>
      <c r="E17" s="137"/>
      <c r="F17" s="137"/>
      <c r="G17" s="61" t="s">
        <v>11</v>
      </c>
      <c r="H17" s="61">
        <v>14400</v>
      </c>
      <c r="I17" s="61">
        <v>3980</v>
      </c>
      <c r="J17" s="100">
        <f>VLOOKUP(L17,'Stage Area Rating 1.0'!$A$3:$B$1803,2,FALSE)</f>
        <v>5698.6719999999996</v>
      </c>
      <c r="K17" s="58">
        <f t="shared" si="0"/>
        <v>2.5269045138937636</v>
      </c>
      <c r="L17" s="58">
        <v>25.5</v>
      </c>
      <c r="M17" s="64">
        <v>3.91</v>
      </c>
      <c r="N17" s="64">
        <v>3.92</v>
      </c>
      <c r="O17" s="118">
        <v>3.9</v>
      </c>
      <c r="P17" s="58"/>
      <c r="Q17" s="58"/>
      <c r="R17" s="58"/>
      <c r="S17" s="58"/>
      <c r="T17" s="58"/>
      <c r="U17" s="58"/>
      <c r="V17" s="118">
        <f t="shared" si="4"/>
        <v>3.9</v>
      </c>
      <c r="W17" s="64">
        <f t="shared" si="5"/>
        <v>2.5992000000000002</v>
      </c>
      <c r="X17" s="86">
        <f t="shared" si="6"/>
        <v>-7.2295486106236595E-2</v>
      </c>
      <c r="Y17" s="100">
        <f t="shared" si="1"/>
        <v>14811.9882624</v>
      </c>
      <c r="Z17" s="64">
        <f t="shared" si="2"/>
        <v>-2.7814514506862382</v>
      </c>
      <c r="AA17" s="64" t="s">
        <v>43</v>
      </c>
      <c r="AB17" s="73">
        <v>3</v>
      </c>
      <c r="AC17" s="86">
        <f t="shared" si="3"/>
        <v>-0.10987155943197013</v>
      </c>
      <c r="AD17" s="64"/>
      <c r="AE17" s="64"/>
      <c r="AF17" s="64"/>
      <c r="AG17" s="64"/>
      <c r="AH17" s="62" t="s">
        <v>38</v>
      </c>
      <c r="AI17" s="62" t="s">
        <v>48</v>
      </c>
      <c r="AJ17" s="57"/>
      <c r="AK17" s="27"/>
    </row>
    <row r="18" spans="1:37" x14ac:dyDescent="0.3">
      <c r="A18" s="61">
        <v>191</v>
      </c>
      <c r="B18" s="59">
        <v>39202</v>
      </c>
      <c r="C18" s="59" t="s">
        <v>84</v>
      </c>
      <c r="D18" s="137">
        <v>0.69236111111111109</v>
      </c>
      <c r="E18" s="137"/>
      <c r="F18" s="137"/>
      <c r="G18" s="61" t="s">
        <v>24</v>
      </c>
      <c r="H18" s="61">
        <v>6230</v>
      </c>
      <c r="I18" s="61">
        <v>4840</v>
      </c>
      <c r="J18" s="100">
        <f>VLOOKUP(L18,'Stage Area Rating 1.0'!$A$3:$B$1803,2,FALSE)</f>
        <v>5115.317</v>
      </c>
      <c r="K18" s="58">
        <f t="shared" si="0"/>
        <v>1.2179108352424688</v>
      </c>
      <c r="L18" s="61">
        <v>23.58</v>
      </c>
      <c r="M18" s="64">
        <v>1.53</v>
      </c>
      <c r="N18" s="64">
        <v>1.77</v>
      </c>
      <c r="O18" s="118">
        <v>1.81</v>
      </c>
      <c r="P18" s="61"/>
      <c r="Q18" s="61"/>
      <c r="R18" s="61"/>
      <c r="S18" s="61"/>
      <c r="T18" s="61"/>
      <c r="U18" s="61"/>
      <c r="V18" s="118">
        <f t="shared" si="4"/>
        <v>1.81</v>
      </c>
      <c r="W18" s="64">
        <f t="shared" si="5"/>
        <v>1.2239800000000001</v>
      </c>
      <c r="X18" s="86">
        <f t="shared" si="6"/>
        <v>-6.0691647575312757E-3</v>
      </c>
      <c r="Y18" s="100">
        <f t="shared" si="1"/>
        <v>6261.0457016600003</v>
      </c>
      <c r="Z18" s="64">
        <f t="shared" si="2"/>
        <v>-0.49585489612013389</v>
      </c>
      <c r="AA18" s="64" t="s">
        <v>43</v>
      </c>
      <c r="AB18" s="73">
        <v>3</v>
      </c>
      <c r="AC18" s="86">
        <f t="shared" si="3"/>
        <v>-9.2236546467039382E-3</v>
      </c>
      <c r="AD18" s="64"/>
      <c r="AE18" s="64"/>
      <c r="AF18" s="64"/>
      <c r="AG18" s="64"/>
      <c r="AH18" s="62" t="s">
        <v>38</v>
      </c>
      <c r="AI18" s="62" t="s">
        <v>48</v>
      </c>
      <c r="AJ18" s="57"/>
    </row>
    <row r="19" spans="1:37" x14ac:dyDescent="0.3">
      <c r="A19" s="61">
        <v>192</v>
      </c>
      <c r="B19" s="59">
        <v>39211</v>
      </c>
      <c r="C19" s="59" t="s">
        <v>84</v>
      </c>
      <c r="D19" s="137">
        <v>0.61527777777777781</v>
      </c>
      <c r="E19" s="137"/>
      <c r="F19" s="137"/>
      <c r="G19" s="61" t="s">
        <v>24</v>
      </c>
      <c r="H19" s="61">
        <v>4490</v>
      </c>
      <c r="I19" s="61">
        <v>5280</v>
      </c>
      <c r="J19" s="100">
        <f>VLOOKUP(L19,'Stage Area Rating 1.0'!$A$3:$B$1803,2,FALSE)</f>
        <v>5115.317</v>
      </c>
      <c r="K19" s="58">
        <f t="shared" si="0"/>
        <v>0.87775596312017412</v>
      </c>
      <c r="L19" s="61">
        <v>23.58</v>
      </c>
      <c r="M19" s="64">
        <v>1.1299999999999999</v>
      </c>
      <c r="N19" s="64">
        <v>1.3</v>
      </c>
      <c r="O19" s="118">
        <v>1.29</v>
      </c>
      <c r="P19" s="61"/>
      <c r="Q19" s="61"/>
      <c r="R19" s="61"/>
      <c r="S19" s="61"/>
      <c r="T19" s="61"/>
      <c r="U19" s="61"/>
      <c r="V19" s="118">
        <f t="shared" si="4"/>
        <v>1.29</v>
      </c>
      <c r="W19" s="64">
        <f t="shared" si="5"/>
        <v>0.88182000000000005</v>
      </c>
      <c r="X19" s="86">
        <f t="shared" si="6"/>
        <v>-4.0640368798259274E-3</v>
      </c>
      <c r="Y19" s="100">
        <f t="shared" si="1"/>
        <v>4510.7888369400007</v>
      </c>
      <c r="Z19" s="64">
        <f t="shared" si="2"/>
        <v>-0.46086921138395137</v>
      </c>
      <c r="AA19" s="64" t="s">
        <v>43</v>
      </c>
      <c r="AB19" s="73">
        <v>3</v>
      </c>
      <c r="AC19" s="86">
        <f t="shared" si="3"/>
        <v>-6.1763478416807516E-3</v>
      </c>
      <c r="AD19" s="64"/>
      <c r="AE19" s="64"/>
      <c r="AF19" s="64"/>
      <c r="AG19" s="64"/>
      <c r="AH19" s="62" t="s">
        <v>38</v>
      </c>
      <c r="AI19" s="62" t="s">
        <v>48</v>
      </c>
      <c r="AJ19" s="57"/>
      <c r="AK19" s="28"/>
    </row>
    <row r="20" spans="1:37" s="27" customFormat="1" x14ac:dyDescent="0.3">
      <c r="A20" s="61">
        <v>193</v>
      </c>
      <c r="B20" s="59">
        <v>39244</v>
      </c>
      <c r="C20" s="59" t="s">
        <v>84</v>
      </c>
      <c r="D20" s="137">
        <v>0.51180555555555551</v>
      </c>
      <c r="E20" s="137"/>
      <c r="F20" s="137"/>
      <c r="G20" s="61" t="s">
        <v>11</v>
      </c>
      <c r="H20" s="61">
        <v>1630</v>
      </c>
      <c r="I20" s="61">
        <v>5460</v>
      </c>
      <c r="J20" s="100">
        <f>VLOOKUP(L20,'Stage Area Rating 1.0'!$A$3:$B$1803,2,FALSE)</f>
        <v>5561.7139999999999</v>
      </c>
      <c r="K20" s="58">
        <f t="shared" si="0"/>
        <v>0.29307512036757016</v>
      </c>
      <c r="L20" s="61">
        <v>25.06</v>
      </c>
      <c r="M20" s="58" t="s">
        <v>55</v>
      </c>
      <c r="N20" s="58" t="s">
        <v>55</v>
      </c>
      <c r="O20" s="118" t="s">
        <v>55</v>
      </c>
      <c r="P20" s="61"/>
      <c r="Q20" s="61"/>
      <c r="R20" s="61"/>
      <c r="S20" s="61"/>
      <c r="T20" s="61"/>
      <c r="U20" s="61"/>
      <c r="V20" s="118" t="str">
        <f t="shared" si="4"/>
        <v>NA</v>
      </c>
      <c r="W20" s="64"/>
      <c r="X20" s="86"/>
      <c r="Y20" s="100"/>
      <c r="Z20" s="64"/>
      <c r="AA20" s="64" t="s">
        <v>40</v>
      </c>
      <c r="AB20" s="73">
        <v>3</v>
      </c>
      <c r="AC20" s="86"/>
      <c r="AD20" s="64"/>
      <c r="AE20" s="64"/>
      <c r="AF20" s="64"/>
      <c r="AG20" s="64"/>
      <c r="AH20" s="62" t="s">
        <v>38</v>
      </c>
      <c r="AI20" s="62" t="s">
        <v>48</v>
      </c>
      <c r="AJ20" s="57" t="s">
        <v>82</v>
      </c>
    </row>
    <row r="21" spans="1:37" s="27" customFormat="1" x14ac:dyDescent="0.3">
      <c r="A21" s="61">
        <v>194</v>
      </c>
      <c r="B21" s="59">
        <v>39301</v>
      </c>
      <c r="C21" s="59" t="s">
        <v>84</v>
      </c>
      <c r="D21" s="137">
        <v>0.42152777777777778</v>
      </c>
      <c r="E21" s="137"/>
      <c r="F21" s="137"/>
      <c r="G21" s="61" t="s">
        <v>34</v>
      </c>
      <c r="H21" s="61">
        <v>310</v>
      </c>
      <c r="I21" s="61">
        <v>5390</v>
      </c>
      <c r="J21" s="100">
        <f>VLOOKUP(L21,'Stage Area Rating 1.0'!$A$3:$B$1803,2,FALSE)</f>
        <v>5530.6480000000001</v>
      </c>
      <c r="K21" s="58">
        <f t="shared" si="0"/>
        <v>5.6051298148065108E-2</v>
      </c>
      <c r="L21" s="61">
        <v>24.96</v>
      </c>
      <c r="M21" s="58" t="s">
        <v>55</v>
      </c>
      <c r="N21" s="58" t="s">
        <v>55</v>
      </c>
      <c r="O21" s="118" t="s">
        <v>55</v>
      </c>
      <c r="P21" s="61"/>
      <c r="Q21" s="61"/>
      <c r="R21" s="61"/>
      <c r="S21" s="61"/>
      <c r="T21" s="61"/>
      <c r="U21" s="61"/>
      <c r="V21" s="118" t="str">
        <f t="shared" si="4"/>
        <v>NA</v>
      </c>
      <c r="W21" s="64"/>
      <c r="X21" s="86"/>
      <c r="Y21" s="100"/>
      <c r="Z21" s="64"/>
      <c r="AA21" s="64" t="s">
        <v>40</v>
      </c>
      <c r="AB21" s="73">
        <v>3</v>
      </c>
      <c r="AC21" s="86"/>
      <c r="AD21" s="64"/>
      <c r="AE21" s="64"/>
      <c r="AF21" s="64"/>
      <c r="AG21" s="64"/>
      <c r="AH21" s="83" t="s">
        <v>38</v>
      </c>
      <c r="AI21" s="83" t="s">
        <v>48</v>
      </c>
      <c r="AJ21" s="57" t="s">
        <v>82</v>
      </c>
      <c r="AK21" s="34"/>
    </row>
    <row r="22" spans="1:37" x14ac:dyDescent="0.3">
      <c r="A22" s="61">
        <v>195</v>
      </c>
      <c r="B22" s="59">
        <v>39364</v>
      </c>
      <c r="C22" s="59" t="s">
        <v>84</v>
      </c>
      <c r="D22" s="137">
        <v>0.56111111111111112</v>
      </c>
      <c r="E22" s="137"/>
      <c r="F22" s="137"/>
      <c r="G22" s="61" t="s">
        <v>34</v>
      </c>
      <c r="H22" s="61">
        <v>639</v>
      </c>
      <c r="I22" s="61">
        <v>5130</v>
      </c>
      <c r="J22" s="100">
        <f>VLOOKUP(L22,'Stage Area Rating 1.0'!$A$3:$B$1803,2,FALSE)</f>
        <v>5181.9920000000002</v>
      </c>
      <c r="K22" s="58">
        <f t="shared" si="0"/>
        <v>0.12331165312489868</v>
      </c>
      <c r="L22" s="61">
        <v>23.81</v>
      </c>
      <c r="M22" s="64">
        <v>0.16</v>
      </c>
      <c r="N22" s="64">
        <v>0.16</v>
      </c>
      <c r="O22" s="118">
        <v>0.16</v>
      </c>
      <c r="P22" s="61"/>
      <c r="Q22" s="61"/>
      <c r="R22" s="61"/>
      <c r="S22" s="61"/>
      <c r="T22" s="61"/>
      <c r="U22" s="61"/>
      <c r="V22" s="118">
        <f t="shared" si="4"/>
        <v>0.16</v>
      </c>
      <c r="W22" s="64">
        <f t="shared" si="5"/>
        <v>0.13828000000000001</v>
      </c>
      <c r="X22" s="86">
        <f t="shared" si="6"/>
        <v>-1.4968346875101332E-2</v>
      </c>
      <c r="Y22" s="100">
        <f t="shared" ref="Y22:Y28" si="7">W22*J22</f>
        <v>716.5658537600001</v>
      </c>
      <c r="Z22" s="64">
        <f t="shared" ref="Z22:Z28" si="8">((H22-Y22)/Y22)*100</f>
        <v>-10.824665081791531</v>
      </c>
      <c r="AA22" s="64" t="s">
        <v>43</v>
      </c>
      <c r="AB22" s="73">
        <v>3</v>
      </c>
      <c r="AC22" s="86">
        <f t="shared" ref="AC22:AC28" si="9">((K22-0.033)/0.658)-V22</f>
        <v>-2.2748247530549132E-2</v>
      </c>
      <c r="AD22" s="64"/>
      <c r="AE22" s="64"/>
      <c r="AF22" s="64"/>
      <c r="AG22" s="64"/>
      <c r="AH22" s="62" t="s">
        <v>38</v>
      </c>
      <c r="AI22" s="83" t="s">
        <v>48</v>
      </c>
      <c r="AJ22" s="57"/>
    </row>
    <row r="23" spans="1:37" x14ac:dyDescent="0.3">
      <c r="A23" s="61">
        <v>196</v>
      </c>
      <c r="B23" s="59">
        <v>39421</v>
      </c>
      <c r="C23" s="133" t="s">
        <v>83</v>
      </c>
      <c r="D23" s="137">
        <v>0.43124999999999997</v>
      </c>
      <c r="E23" s="137"/>
      <c r="F23" s="137"/>
      <c r="G23" s="138" t="s">
        <v>24</v>
      </c>
      <c r="H23" s="61">
        <v>4000</v>
      </c>
      <c r="I23" s="61">
        <v>4580</v>
      </c>
      <c r="J23" s="100">
        <f>VLOOKUP(L23,'Stage Area Rating 1.0'!$A$3:$B$1803,2,FALSE)</f>
        <v>4497.6940000000004</v>
      </c>
      <c r="K23" s="58">
        <f t="shared" si="0"/>
        <v>0.88934462860301289</v>
      </c>
      <c r="L23" s="58">
        <v>21.3</v>
      </c>
      <c r="M23" s="64">
        <v>1.33</v>
      </c>
      <c r="N23" s="64">
        <v>1.32</v>
      </c>
      <c r="O23" s="118">
        <v>1.36</v>
      </c>
      <c r="P23" s="61"/>
      <c r="Q23" s="61"/>
      <c r="R23" s="61"/>
      <c r="S23" s="61"/>
      <c r="T23" s="61"/>
      <c r="U23" s="61"/>
      <c r="V23" s="118">
        <f t="shared" si="4"/>
        <v>1.36</v>
      </c>
      <c r="W23" s="64">
        <f t="shared" si="5"/>
        <v>0.92788000000000015</v>
      </c>
      <c r="X23" s="86">
        <f t="shared" si="6"/>
        <v>-3.8535371396987261E-2</v>
      </c>
      <c r="Y23" s="100">
        <f t="shared" si="7"/>
        <v>4173.3203087200009</v>
      </c>
      <c r="Z23" s="64">
        <f t="shared" si="8"/>
        <v>-4.1530555025420499</v>
      </c>
      <c r="AA23" s="64" t="s">
        <v>43</v>
      </c>
      <c r="AB23" s="73">
        <v>3</v>
      </c>
      <c r="AC23" s="86">
        <f t="shared" si="9"/>
        <v>-5.8564394220345317E-2</v>
      </c>
      <c r="AD23" s="64"/>
      <c r="AE23" s="64"/>
      <c r="AF23" s="64"/>
      <c r="AG23" s="64"/>
      <c r="AH23" s="62" t="s">
        <v>38</v>
      </c>
      <c r="AI23" s="83" t="s">
        <v>48</v>
      </c>
      <c r="AJ23" s="57"/>
    </row>
    <row r="24" spans="1:37" x14ac:dyDescent="0.3">
      <c r="A24" s="61">
        <v>197</v>
      </c>
      <c r="B24" s="59">
        <v>39511</v>
      </c>
      <c r="C24" s="59" t="s">
        <v>83</v>
      </c>
      <c r="D24" s="137">
        <v>0.4916666666666667</v>
      </c>
      <c r="E24" s="137"/>
      <c r="F24" s="137"/>
      <c r="G24" s="138" t="s">
        <v>24</v>
      </c>
      <c r="H24" s="61">
        <v>2530</v>
      </c>
      <c r="I24" s="61">
        <v>4040</v>
      </c>
      <c r="J24" s="100">
        <f>VLOOKUP(L24,'Stage Area Rating 1.0'!$A$3:$B$1803,2,FALSE)</f>
        <v>4176.0219999999999</v>
      </c>
      <c r="K24" s="58">
        <f t="shared" si="0"/>
        <v>0.60583972019304499</v>
      </c>
      <c r="L24" s="61">
        <v>20.04</v>
      </c>
      <c r="M24" s="64">
        <v>0.78</v>
      </c>
      <c r="N24" s="64">
        <v>0.79</v>
      </c>
      <c r="O24" s="118">
        <v>0.85</v>
      </c>
      <c r="P24" s="61"/>
      <c r="Q24" s="61"/>
      <c r="R24" s="61"/>
      <c r="S24" s="61"/>
      <c r="T24" s="61"/>
      <c r="U24" s="61"/>
      <c r="V24" s="118">
        <f t="shared" si="4"/>
        <v>0.85</v>
      </c>
      <c r="W24" s="64">
        <f t="shared" si="5"/>
        <v>0.59230000000000005</v>
      </c>
      <c r="X24" s="86">
        <f t="shared" si="6"/>
        <v>1.3539720193044946E-2</v>
      </c>
      <c r="Y24" s="100">
        <f t="shared" si="7"/>
        <v>2473.4578306000003</v>
      </c>
      <c r="Z24" s="64">
        <f t="shared" si="8"/>
        <v>2.285956473585157</v>
      </c>
      <c r="AA24" s="64" t="s">
        <v>43</v>
      </c>
      <c r="AB24" s="73">
        <v>3</v>
      </c>
      <c r="AC24" s="86">
        <f t="shared" si="9"/>
        <v>2.0577082360250687E-2</v>
      </c>
      <c r="AD24" s="64"/>
      <c r="AE24" s="64"/>
      <c r="AF24" s="64"/>
      <c r="AG24" s="64"/>
      <c r="AH24" s="62" t="s">
        <v>38</v>
      </c>
      <c r="AI24" s="83" t="s">
        <v>48</v>
      </c>
      <c r="AJ24" s="57"/>
      <c r="AK24" s="28"/>
    </row>
    <row r="25" spans="1:37" x14ac:dyDescent="0.3">
      <c r="A25" s="61">
        <v>198</v>
      </c>
      <c r="B25" s="59">
        <v>39576</v>
      </c>
      <c r="C25" s="59" t="s">
        <v>84</v>
      </c>
      <c r="D25" s="137">
        <v>0.59236111111111112</v>
      </c>
      <c r="E25" s="137"/>
      <c r="F25" s="137"/>
      <c r="G25" s="138" t="s">
        <v>11</v>
      </c>
      <c r="H25" s="61">
        <v>14000</v>
      </c>
      <c r="I25" s="61">
        <v>5760</v>
      </c>
      <c r="J25" s="100">
        <f>VLOOKUP(L25,'Stage Area Rating 1.0'!$A$3:$B$1803,2,FALSE)</f>
        <v>5983.3109999999997</v>
      </c>
      <c r="K25" s="58">
        <f t="shared" si="0"/>
        <v>2.3398416027513864</v>
      </c>
      <c r="L25" s="61">
        <v>26.41</v>
      </c>
      <c r="M25" s="64">
        <v>3.56</v>
      </c>
      <c r="N25" s="64">
        <v>3.49</v>
      </c>
      <c r="O25" s="118">
        <v>3.34</v>
      </c>
      <c r="P25" s="61"/>
      <c r="Q25" s="61"/>
      <c r="R25" s="61"/>
      <c r="S25" s="61"/>
      <c r="T25" s="61"/>
      <c r="U25" s="61"/>
      <c r="V25" s="118">
        <f t="shared" si="4"/>
        <v>3.34</v>
      </c>
      <c r="W25" s="64">
        <f t="shared" si="5"/>
        <v>2.2307199999999998</v>
      </c>
      <c r="X25" s="86">
        <f t="shared" si="6"/>
        <v>0.1091216027513866</v>
      </c>
      <c r="Y25" s="100">
        <f t="shared" si="7"/>
        <v>13347.091513919999</v>
      </c>
      <c r="Z25" s="64">
        <f t="shared" si="8"/>
        <v>4.8917660105879062</v>
      </c>
      <c r="AA25" s="64" t="s">
        <v>43</v>
      </c>
      <c r="AB25" s="73">
        <v>3</v>
      </c>
      <c r="AC25" s="86">
        <f t="shared" si="9"/>
        <v>0.16583830205377881</v>
      </c>
      <c r="AD25" s="64"/>
      <c r="AE25" s="64"/>
      <c r="AF25" s="64"/>
      <c r="AG25" s="64"/>
      <c r="AH25" s="62" t="s">
        <v>38</v>
      </c>
      <c r="AI25" s="83" t="s">
        <v>48</v>
      </c>
      <c r="AJ25" s="57"/>
      <c r="AK25" s="28"/>
    </row>
    <row r="26" spans="1:37" x14ac:dyDescent="0.3">
      <c r="A26" s="61">
        <v>199</v>
      </c>
      <c r="B26" s="59">
        <v>39589</v>
      </c>
      <c r="C26" s="59" t="s">
        <v>84</v>
      </c>
      <c r="D26" s="137">
        <v>0.38611111111111113</v>
      </c>
      <c r="E26" s="137"/>
      <c r="F26" s="137"/>
      <c r="G26" s="61" t="s">
        <v>34</v>
      </c>
      <c r="H26" s="61">
        <v>26000</v>
      </c>
      <c r="I26" s="61">
        <v>6880</v>
      </c>
      <c r="J26" s="100">
        <f>VLOOKUP(L26,'Stage Area Rating 1.0'!$A$3:$B$1803,2,FALSE)</f>
        <v>7895.9260000000004</v>
      </c>
      <c r="K26" s="58">
        <f t="shared" si="0"/>
        <v>3.2928373442202976</v>
      </c>
      <c r="L26" s="61">
        <v>31.66</v>
      </c>
      <c r="M26" s="64">
        <v>5.41</v>
      </c>
      <c r="N26" s="64">
        <v>5.18</v>
      </c>
      <c r="O26" s="118">
        <v>5.05</v>
      </c>
      <c r="P26" s="61"/>
      <c r="Q26" s="61"/>
      <c r="R26" s="61"/>
      <c r="S26" s="61"/>
      <c r="T26" s="61"/>
      <c r="U26" s="61"/>
      <c r="V26" s="118">
        <f t="shared" si="4"/>
        <v>5.05</v>
      </c>
      <c r="W26" s="64">
        <f t="shared" si="5"/>
        <v>3.3559000000000001</v>
      </c>
      <c r="X26" s="86">
        <f t="shared" si="6"/>
        <v>-6.3062655779702492E-2</v>
      </c>
      <c r="Y26" s="100">
        <f t="shared" si="7"/>
        <v>26497.938063400001</v>
      </c>
      <c r="Z26" s="64">
        <f t="shared" si="8"/>
        <v>-1.8791577752526056</v>
      </c>
      <c r="AA26" s="64" t="s">
        <v>43</v>
      </c>
      <c r="AB26" s="73">
        <v>3</v>
      </c>
      <c r="AC26" s="86">
        <f t="shared" si="9"/>
        <v>-9.5839902400763677E-2</v>
      </c>
      <c r="AD26" s="64"/>
      <c r="AE26" s="64"/>
      <c r="AF26" s="64"/>
      <c r="AG26" s="64"/>
      <c r="AH26" s="62" t="s">
        <v>38</v>
      </c>
      <c r="AI26" s="83" t="s">
        <v>48</v>
      </c>
      <c r="AJ26" s="57"/>
      <c r="AK26" s="28"/>
    </row>
    <row r="27" spans="1:37" x14ac:dyDescent="0.3">
      <c r="A27" s="61">
        <v>200</v>
      </c>
      <c r="B27" s="59">
        <v>39629</v>
      </c>
      <c r="C27" s="59" t="s">
        <v>84</v>
      </c>
      <c r="D27" s="137">
        <v>0.5854166666666667</v>
      </c>
      <c r="E27" s="137"/>
      <c r="F27" s="137"/>
      <c r="G27" s="138" t="s">
        <v>24</v>
      </c>
      <c r="H27" s="61">
        <v>3540</v>
      </c>
      <c r="I27" s="61">
        <v>5370</v>
      </c>
      <c r="J27" s="100">
        <f>VLOOKUP(L27,'Stage Area Rating 1.0'!$A$3:$B$1803,2,FALSE)</f>
        <v>5406.82</v>
      </c>
      <c r="K27" s="58">
        <f t="shared" si="0"/>
        <v>0.6547286575103296</v>
      </c>
      <c r="L27" s="61">
        <v>24.56</v>
      </c>
      <c r="M27" s="64">
        <v>0.92</v>
      </c>
      <c r="N27" s="64">
        <v>1.01</v>
      </c>
      <c r="O27" s="118">
        <v>1</v>
      </c>
      <c r="P27" s="58"/>
      <c r="Q27" s="58"/>
      <c r="R27" s="58"/>
      <c r="S27" s="58"/>
      <c r="T27" s="58"/>
      <c r="U27" s="58"/>
      <c r="V27" s="118">
        <f t="shared" si="4"/>
        <v>1</v>
      </c>
      <c r="W27" s="64">
        <f t="shared" si="5"/>
        <v>0.69100000000000006</v>
      </c>
      <c r="X27" s="86">
        <f t="shared" si="6"/>
        <v>-3.6271342489670455E-2</v>
      </c>
      <c r="Y27" s="100">
        <f t="shared" si="7"/>
        <v>3736.1126200000003</v>
      </c>
      <c r="Z27" s="64">
        <f t="shared" si="8"/>
        <v>-5.2491088986498564</v>
      </c>
      <c r="AA27" s="64" t="s">
        <v>43</v>
      </c>
      <c r="AB27" s="73">
        <v>3</v>
      </c>
      <c r="AC27" s="86">
        <f t="shared" si="9"/>
        <v>-5.5123620804970241E-2</v>
      </c>
      <c r="AD27" s="64"/>
      <c r="AE27" s="64"/>
      <c r="AF27" s="64"/>
      <c r="AG27" s="64"/>
      <c r="AH27" s="62" t="s">
        <v>38</v>
      </c>
      <c r="AI27" s="83" t="s">
        <v>48</v>
      </c>
      <c r="AJ27" s="57"/>
      <c r="AK27" s="28"/>
    </row>
    <row r="28" spans="1:37" x14ac:dyDescent="0.3">
      <c r="A28" s="61">
        <v>201</v>
      </c>
      <c r="B28" s="59">
        <v>39665</v>
      </c>
      <c r="C28" s="59" t="s">
        <v>84</v>
      </c>
      <c r="D28" s="137">
        <v>0.39444444444444443</v>
      </c>
      <c r="E28" s="137"/>
      <c r="F28" s="137"/>
      <c r="G28" s="61" t="s">
        <v>34</v>
      </c>
      <c r="H28" s="61">
        <v>586</v>
      </c>
      <c r="I28" s="61">
        <v>5580</v>
      </c>
      <c r="J28" s="100">
        <f>VLOOKUP(L28,'Stage Area Rating 1.0'!$A$3:$B$1803,2,FALSE)</f>
        <v>5536.8590000000004</v>
      </c>
      <c r="K28" s="58">
        <f t="shared" si="0"/>
        <v>0.10583617895994822</v>
      </c>
      <c r="L28" s="61">
        <v>24.98</v>
      </c>
      <c r="M28" s="64">
        <v>0.12</v>
      </c>
      <c r="N28" s="64">
        <v>0.13</v>
      </c>
      <c r="O28" s="118">
        <v>0.13</v>
      </c>
      <c r="P28" s="61"/>
      <c r="Q28" s="61"/>
      <c r="R28" s="61"/>
      <c r="S28" s="61"/>
      <c r="T28" s="61"/>
      <c r="U28" s="61"/>
      <c r="V28" s="118">
        <f t="shared" si="4"/>
        <v>0.13</v>
      </c>
      <c r="W28" s="64">
        <f t="shared" si="5"/>
        <v>0.11854000000000001</v>
      </c>
      <c r="X28" s="86">
        <f t="shared" si="6"/>
        <v>-1.2703821040051785E-2</v>
      </c>
      <c r="Y28" s="100">
        <f t="shared" si="7"/>
        <v>656.33926586000007</v>
      </c>
      <c r="Z28" s="64">
        <f t="shared" si="8"/>
        <v>-10.716906563229104</v>
      </c>
      <c r="AA28" s="64" t="s">
        <v>43</v>
      </c>
      <c r="AB28" s="73">
        <v>3</v>
      </c>
      <c r="AC28" s="86">
        <f t="shared" si="9"/>
        <v>-1.9306718905853781E-2</v>
      </c>
      <c r="AD28" s="64"/>
      <c r="AE28" s="64"/>
      <c r="AF28" s="64"/>
      <c r="AG28" s="64"/>
      <c r="AH28" s="62" t="s">
        <v>38</v>
      </c>
      <c r="AI28" s="83" t="s">
        <v>48</v>
      </c>
      <c r="AJ28" s="57"/>
      <c r="AK28" s="28"/>
    </row>
    <row r="29" spans="1:37" s="27" customFormat="1" x14ac:dyDescent="0.3">
      <c r="A29" s="61">
        <v>202</v>
      </c>
      <c r="B29" s="59">
        <v>39699</v>
      </c>
      <c r="C29" s="59" t="s">
        <v>84</v>
      </c>
      <c r="D29" s="137">
        <v>0.56736111111111109</v>
      </c>
      <c r="E29" s="137"/>
      <c r="F29" s="137"/>
      <c r="G29" s="61" t="s">
        <v>34</v>
      </c>
      <c r="H29" s="61">
        <v>565</v>
      </c>
      <c r="I29" s="61">
        <v>5620</v>
      </c>
      <c r="J29" s="100">
        <f>VLOOKUP(L29,'Stage Area Rating 1.0'!$A$3:$B$1803,2,FALSE)</f>
        <v>5574.1459999999997</v>
      </c>
      <c r="K29" s="58">
        <f t="shared" si="0"/>
        <v>0.10136081832086925</v>
      </c>
      <c r="L29" s="58">
        <v>25.1</v>
      </c>
      <c r="M29" s="58" t="s">
        <v>55</v>
      </c>
      <c r="N29" s="58" t="s">
        <v>55</v>
      </c>
      <c r="O29" s="118" t="s">
        <v>55</v>
      </c>
      <c r="P29" s="61"/>
      <c r="Q29" s="61"/>
      <c r="R29" s="61"/>
      <c r="S29" s="61"/>
      <c r="T29" s="61"/>
      <c r="U29" s="61"/>
      <c r="V29" s="118" t="str">
        <f t="shared" si="4"/>
        <v>NA</v>
      </c>
      <c r="W29" s="64"/>
      <c r="X29" s="86"/>
      <c r="Y29" s="100"/>
      <c r="Z29" s="64"/>
      <c r="AA29" s="64" t="s">
        <v>40</v>
      </c>
      <c r="AB29" s="73">
        <v>3</v>
      </c>
      <c r="AC29" s="86"/>
      <c r="AD29" s="64"/>
      <c r="AE29" s="64"/>
      <c r="AF29" s="64"/>
      <c r="AG29" s="64"/>
      <c r="AH29" s="62" t="s">
        <v>38</v>
      </c>
      <c r="AI29" s="83" t="s">
        <v>48</v>
      </c>
      <c r="AJ29" s="57" t="s">
        <v>82</v>
      </c>
      <c r="AK29" s="35"/>
    </row>
    <row r="30" spans="1:37" s="27" customFormat="1" x14ac:dyDescent="0.3">
      <c r="A30" s="61">
        <v>203</v>
      </c>
      <c r="B30" s="59">
        <v>39736</v>
      </c>
      <c r="C30" s="59" t="s">
        <v>84</v>
      </c>
      <c r="D30" s="137">
        <v>0.42222222222222222</v>
      </c>
      <c r="E30" s="137"/>
      <c r="F30" s="137"/>
      <c r="G30" s="61" t="s">
        <v>34</v>
      </c>
      <c r="H30" s="61">
        <v>515</v>
      </c>
      <c r="I30" s="61"/>
      <c r="J30" s="100">
        <f>VLOOKUP(L30,'Stage Area Rating 1.0'!$A$3:$B$1803,2,FALSE)</f>
        <v>5001.8819999999996</v>
      </c>
      <c r="K30" s="58">
        <f t="shared" si="0"/>
        <v>0.10296124538723625</v>
      </c>
      <c r="L30" s="61">
        <v>23.18</v>
      </c>
      <c r="M30" s="58" t="s">
        <v>55</v>
      </c>
      <c r="N30" s="58" t="s">
        <v>55</v>
      </c>
      <c r="O30" s="118" t="s">
        <v>55</v>
      </c>
      <c r="P30" s="61"/>
      <c r="Q30" s="61"/>
      <c r="R30" s="61"/>
      <c r="S30" s="61"/>
      <c r="T30" s="61"/>
      <c r="U30" s="61"/>
      <c r="V30" s="118" t="str">
        <f t="shared" si="4"/>
        <v>NA</v>
      </c>
      <c r="W30" s="64"/>
      <c r="X30" s="86"/>
      <c r="Y30" s="100"/>
      <c r="Z30" s="64"/>
      <c r="AA30" s="64" t="s">
        <v>40</v>
      </c>
      <c r="AB30" s="73">
        <v>3</v>
      </c>
      <c r="AC30" s="86"/>
      <c r="AD30" s="64"/>
      <c r="AE30" s="64"/>
      <c r="AF30" s="64"/>
      <c r="AG30" s="64"/>
      <c r="AH30" s="62" t="s">
        <v>38</v>
      </c>
      <c r="AI30" s="83" t="s">
        <v>48</v>
      </c>
      <c r="AJ30" s="57" t="s">
        <v>82</v>
      </c>
      <c r="AK30" s="35"/>
    </row>
    <row r="31" spans="1:37" x14ac:dyDescent="0.3">
      <c r="A31" s="61">
        <v>204</v>
      </c>
      <c r="B31" s="59">
        <v>39766</v>
      </c>
      <c r="C31" s="133" t="s">
        <v>83</v>
      </c>
      <c r="D31" s="137">
        <v>0.49722222222222223</v>
      </c>
      <c r="E31" s="137"/>
      <c r="F31" s="137"/>
      <c r="G31" s="138" t="s">
        <v>11</v>
      </c>
      <c r="H31" s="61">
        <v>1100</v>
      </c>
      <c r="I31" s="61">
        <v>4560</v>
      </c>
      <c r="J31" s="100">
        <f>VLOOKUP(L31,'Stage Area Rating 1.0'!$A$3:$B$1803,2,FALSE)</f>
        <v>4828.3329999999996</v>
      </c>
      <c r="K31" s="58">
        <f t="shared" si="0"/>
        <v>0.22782190043644465</v>
      </c>
      <c r="L31" s="61">
        <v>22.55</v>
      </c>
      <c r="M31" s="64">
        <v>0.32</v>
      </c>
      <c r="N31" s="64">
        <v>0.3</v>
      </c>
      <c r="O31" s="118">
        <v>0.28999999999999998</v>
      </c>
      <c r="P31" s="61"/>
      <c r="Q31" s="61"/>
      <c r="R31" s="61"/>
      <c r="S31" s="61"/>
      <c r="T31" s="61"/>
      <c r="U31" s="61"/>
      <c r="V31" s="118">
        <f t="shared" si="4"/>
        <v>0.28999999999999998</v>
      </c>
      <c r="W31" s="64">
        <f t="shared" si="5"/>
        <v>0.22381999999999999</v>
      </c>
      <c r="X31" s="86">
        <f t="shared" si="6"/>
        <v>4.0019004364446609E-3</v>
      </c>
      <c r="Y31" s="100">
        <f t="shared" ref="Y31:Y37" si="10">W31*J31</f>
        <v>1080.6774920599998</v>
      </c>
      <c r="Z31" s="64">
        <f t="shared" ref="Z31:Z37" si="11">((H31-Y31)/Y31)*100</f>
        <v>1.7879994801379053</v>
      </c>
      <c r="AA31" s="64" t="s">
        <v>43</v>
      </c>
      <c r="AB31" s="73">
        <v>3</v>
      </c>
      <c r="AC31" s="86">
        <f t="shared" ref="AC31:AC37" si="12">((K31-0.033)/0.658)-V31</f>
        <v>6.0819155569067918E-3</v>
      </c>
      <c r="AD31" s="64"/>
      <c r="AE31" s="64"/>
      <c r="AF31" s="64"/>
      <c r="AG31" s="64"/>
      <c r="AH31" s="62" t="s">
        <v>38</v>
      </c>
      <c r="AI31" s="83" t="s">
        <v>48</v>
      </c>
      <c r="AJ31" s="57"/>
      <c r="AK31" s="28"/>
    </row>
    <row r="32" spans="1:37" x14ac:dyDescent="0.3">
      <c r="A32" s="61">
        <v>205</v>
      </c>
      <c r="B32" s="59">
        <v>39823</v>
      </c>
      <c r="C32" s="59" t="s">
        <v>83</v>
      </c>
      <c r="D32" s="137">
        <v>0.38541666666666669</v>
      </c>
      <c r="E32" s="137"/>
      <c r="F32" s="137"/>
      <c r="G32" s="138" t="s">
        <v>24</v>
      </c>
      <c r="H32" s="61">
        <v>10500</v>
      </c>
      <c r="I32" s="61">
        <v>4890</v>
      </c>
      <c r="J32" s="100">
        <f>VLOOKUP(L32,'Stage Area Rating 1.0'!$A$3:$B$1803,2,FALSE)</f>
        <v>5202.4949999999999</v>
      </c>
      <c r="K32" s="58">
        <f t="shared" si="0"/>
        <v>2.0182623914102753</v>
      </c>
      <c r="L32" s="61">
        <v>23.88</v>
      </c>
      <c r="M32" s="64">
        <v>0.64</v>
      </c>
      <c r="N32" s="64">
        <v>2.33</v>
      </c>
      <c r="O32" s="118">
        <v>2.9</v>
      </c>
      <c r="P32" s="58"/>
      <c r="Q32" s="58"/>
      <c r="R32" s="58"/>
      <c r="S32" s="58"/>
      <c r="T32" s="58"/>
      <c r="U32" s="58"/>
      <c r="V32" s="118">
        <f t="shared" si="4"/>
        <v>2.9</v>
      </c>
      <c r="W32" s="64">
        <f t="shared" si="5"/>
        <v>1.9412</v>
      </c>
      <c r="X32" s="86">
        <f t="shared" si="6"/>
        <v>7.7062391410275266E-2</v>
      </c>
      <c r="Y32" s="100">
        <f t="shared" si="10"/>
        <v>10099.083294</v>
      </c>
      <c r="Z32" s="64">
        <f t="shared" si="11"/>
        <v>3.9698326504365986</v>
      </c>
      <c r="AA32" s="64" t="s">
        <v>43</v>
      </c>
      <c r="AB32" s="73">
        <v>3</v>
      </c>
      <c r="AC32" s="86">
        <f t="shared" si="12"/>
        <v>0.11711609636819942</v>
      </c>
      <c r="AD32" s="64"/>
      <c r="AE32" s="64"/>
      <c r="AF32" s="64"/>
      <c r="AG32" s="64"/>
      <c r="AH32" s="62" t="s">
        <v>38</v>
      </c>
      <c r="AI32" s="83" t="s">
        <v>48</v>
      </c>
      <c r="AJ32" s="57"/>
      <c r="AK32" s="28"/>
    </row>
    <row r="33" spans="1:37" x14ac:dyDescent="0.3">
      <c r="A33" s="61">
        <v>206</v>
      </c>
      <c r="B33" s="59">
        <v>39870</v>
      </c>
      <c r="C33" s="133" t="s">
        <v>83</v>
      </c>
      <c r="D33" s="137">
        <v>0.4236111111111111</v>
      </c>
      <c r="E33" s="137"/>
      <c r="F33" s="137"/>
      <c r="G33" s="138" t="s">
        <v>24</v>
      </c>
      <c r="H33" s="61">
        <v>2770</v>
      </c>
      <c r="I33" s="61">
        <v>4020</v>
      </c>
      <c r="J33" s="100">
        <f>VLOOKUP(L33,'Stage Area Rating 1.0'!$A$3:$B$1803,2,FALSE)</f>
        <v>4168.4650000000001</v>
      </c>
      <c r="K33" s="58">
        <f t="shared" si="0"/>
        <v>0.66451319610456128</v>
      </c>
      <c r="L33" s="61">
        <v>20.010000000000002</v>
      </c>
      <c r="M33" s="64">
        <v>0.81</v>
      </c>
      <c r="N33" s="64">
        <v>0.79</v>
      </c>
      <c r="O33" s="122">
        <v>0.83</v>
      </c>
      <c r="P33" s="64"/>
      <c r="Q33" s="64"/>
      <c r="R33" s="64"/>
      <c r="S33" s="64"/>
      <c r="T33" s="64"/>
      <c r="U33" s="64"/>
      <c r="V33" s="118">
        <f t="shared" si="4"/>
        <v>0.83</v>
      </c>
      <c r="W33" s="64">
        <f t="shared" si="5"/>
        <v>0.57913999999999999</v>
      </c>
      <c r="X33" s="86">
        <f t="shared" si="6"/>
        <v>8.5373196104561289E-2</v>
      </c>
      <c r="Y33" s="100">
        <f t="shared" si="10"/>
        <v>2414.1248200999999</v>
      </c>
      <c r="Z33" s="64">
        <f t="shared" si="11"/>
        <v>14.741374469827903</v>
      </c>
      <c r="AA33" s="64" t="s">
        <v>43</v>
      </c>
      <c r="AB33" s="73">
        <v>3</v>
      </c>
      <c r="AC33" s="86">
        <f t="shared" si="12"/>
        <v>0.12974649863915078</v>
      </c>
      <c r="AD33" s="64"/>
      <c r="AE33" s="64"/>
      <c r="AF33" s="64"/>
      <c r="AG33" s="64"/>
      <c r="AH33" s="83" t="s">
        <v>38</v>
      </c>
      <c r="AI33" s="83" t="s">
        <v>48</v>
      </c>
      <c r="AJ33" s="139"/>
      <c r="AK33" s="28"/>
    </row>
    <row r="34" spans="1:37" x14ac:dyDescent="0.3">
      <c r="A34" s="61">
        <v>207</v>
      </c>
      <c r="B34" s="59">
        <v>39953</v>
      </c>
      <c r="C34" s="59" t="s">
        <v>84</v>
      </c>
      <c r="D34" s="137">
        <v>0.4777777777777778</v>
      </c>
      <c r="E34" s="137"/>
      <c r="F34" s="137"/>
      <c r="G34" s="138" t="s">
        <v>24</v>
      </c>
      <c r="H34" s="61">
        <v>11100</v>
      </c>
      <c r="I34" s="61">
        <v>5810</v>
      </c>
      <c r="J34" s="100">
        <f>VLOOKUP(L34,'Stage Area Rating 1.0'!$A$3:$B$1803,2,FALSE)</f>
        <v>6052.4049999999997</v>
      </c>
      <c r="K34" s="58">
        <f t="shared" si="0"/>
        <v>1.8339816981844408</v>
      </c>
      <c r="L34" s="61">
        <v>26.63</v>
      </c>
      <c r="M34" s="64">
        <v>2.42</v>
      </c>
      <c r="N34" s="64">
        <v>2.8</v>
      </c>
      <c r="O34" s="122">
        <v>2.77</v>
      </c>
      <c r="P34" s="64"/>
      <c r="Q34" s="64"/>
      <c r="R34" s="64"/>
      <c r="S34" s="64"/>
      <c r="T34" s="64"/>
      <c r="U34" s="64"/>
      <c r="V34" s="118">
        <f t="shared" si="4"/>
        <v>2.77</v>
      </c>
      <c r="W34" s="64">
        <f t="shared" si="5"/>
        <v>1.8556600000000001</v>
      </c>
      <c r="X34" s="86">
        <f t="shared" si="6"/>
        <v>-2.1678301815559298E-2</v>
      </c>
      <c r="Y34" s="100">
        <f t="shared" si="10"/>
        <v>11231.205862299999</v>
      </c>
      <c r="Z34" s="64">
        <f t="shared" si="11"/>
        <v>-1.1682259581797938</v>
      </c>
      <c r="AA34" s="64" t="s">
        <v>43</v>
      </c>
      <c r="AB34" s="73">
        <v>3</v>
      </c>
      <c r="AC34" s="86">
        <f t="shared" si="12"/>
        <v>-3.2945747440059403E-2</v>
      </c>
      <c r="AD34" s="64"/>
      <c r="AE34" s="64"/>
      <c r="AF34" s="64"/>
      <c r="AG34" s="64"/>
      <c r="AH34" s="62" t="s">
        <v>38</v>
      </c>
      <c r="AI34" s="83" t="s">
        <v>48</v>
      </c>
      <c r="AJ34" s="139"/>
      <c r="AK34" s="28"/>
    </row>
    <row r="35" spans="1:37" x14ac:dyDescent="0.3">
      <c r="A35" s="61">
        <v>208</v>
      </c>
      <c r="B35" s="59">
        <v>39982</v>
      </c>
      <c r="C35" s="59" t="s">
        <v>84</v>
      </c>
      <c r="D35" s="137">
        <v>0.4909722222222222</v>
      </c>
      <c r="E35" s="137"/>
      <c r="F35" s="137"/>
      <c r="G35" s="138" t="s">
        <v>24</v>
      </c>
      <c r="H35" s="61">
        <v>2230</v>
      </c>
      <c r="I35" s="61">
        <v>5270</v>
      </c>
      <c r="J35" s="100">
        <f>VLOOKUP(L35,'Stage Area Rating 1.0'!$A$3:$B$1803,2,FALSE)</f>
        <v>5574.1459999999997</v>
      </c>
      <c r="K35" s="58">
        <f t="shared" si="0"/>
        <v>0.40006128293015647</v>
      </c>
      <c r="L35" s="61">
        <v>25.1</v>
      </c>
      <c r="M35" s="64">
        <v>0.21</v>
      </c>
      <c r="N35" s="64">
        <v>0.4</v>
      </c>
      <c r="O35" s="122">
        <v>0.49</v>
      </c>
      <c r="P35" s="64"/>
      <c r="Q35" s="64"/>
      <c r="R35" s="64"/>
      <c r="S35" s="64"/>
      <c r="T35" s="64"/>
      <c r="U35" s="64"/>
      <c r="V35" s="118">
        <f t="shared" si="4"/>
        <v>0.49</v>
      </c>
      <c r="W35" s="64">
        <f t="shared" si="5"/>
        <v>0.35541999999999996</v>
      </c>
      <c r="X35" s="86">
        <f t="shared" si="6"/>
        <v>4.4641282930156512E-2</v>
      </c>
      <c r="Y35" s="100">
        <f t="shared" si="10"/>
        <v>1981.1629713199998</v>
      </c>
      <c r="Z35" s="64">
        <f t="shared" si="11"/>
        <v>12.56014938105805</v>
      </c>
      <c r="AA35" s="64" t="s">
        <v>43</v>
      </c>
      <c r="AB35" s="73">
        <v>3</v>
      </c>
      <c r="AC35" s="86">
        <f t="shared" si="12"/>
        <v>6.7843895030632928E-2</v>
      </c>
      <c r="AD35" s="64"/>
      <c r="AE35" s="64"/>
      <c r="AF35" s="64"/>
      <c r="AG35" s="64"/>
      <c r="AH35" s="62" t="s">
        <v>38</v>
      </c>
      <c r="AI35" s="62" t="s">
        <v>48</v>
      </c>
      <c r="AJ35" s="139"/>
      <c r="AK35" s="28"/>
    </row>
    <row r="36" spans="1:37" s="27" customFormat="1" x14ac:dyDescent="0.3">
      <c r="A36" s="61">
        <v>209</v>
      </c>
      <c r="B36" s="59">
        <v>40036</v>
      </c>
      <c r="C36" s="59" t="s">
        <v>84</v>
      </c>
      <c r="D36" s="60">
        <v>0.5395833333333333</v>
      </c>
      <c r="E36" s="60"/>
      <c r="F36" s="60"/>
      <c r="G36" s="61" t="s">
        <v>34</v>
      </c>
      <c r="H36" s="61">
        <v>110</v>
      </c>
      <c r="I36" s="61">
        <v>5410</v>
      </c>
      <c r="J36" s="100">
        <f>VLOOKUP(L36,'Stage Area Rating 1.0'!$A$3:$B$1803,2,FALSE)</f>
        <v>5539.9650000000001</v>
      </c>
      <c r="K36" s="58">
        <f t="shared" si="0"/>
        <v>1.9855721110151419E-2</v>
      </c>
      <c r="L36" s="61">
        <v>24.99</v>
      </c>
      <c r="M36" s="58">
        <v>0.06</v>
      </c>
      <c r="N36" s="58">
        <v>3.6999999999999998E-2</v>
      </c>
      <c r="O36" s="118">
        <v>0.06</v>
      </c>
      <c r="P36" s="58"/>
      <c r="Q36" s="58"/>
      <c r="R36" s="58"/>
      <c r="S36" s="58"/>
      <c r="T36" s="58"/>
      <c r="U36" s="58"/>
      <c r="V36" s="118">
        <f t="shared" si="4"/>
        <v>0.06</v>
      </c>
      <c r="W36" s="64">
        <f t="shared" si="5"/>
        <v>7.2480000000000003E-2</v>
      </c>
      <c r="X36" s="86">
        <f t="shared" si="6"/>
        <v>-5.262427888984858E-2</v>
      </c>
      <c r="Y36" s="100">
        <f t="shared" si="10"/>
        <v>401.53666320000002</v>
      </c>
      <c r="Z36" s="64">
        <f t="shared" si="11"/>
        <v>-72.605241293941205</v>
      </c>
      <c r="AA36" s="64" t="s">
        <v>43</v>
      </c>
      <c r="AB36" s="73">
        <v>3</v>
      </c>
      <c r="AC36" s="86">
        <f t="shared" si="12"/>
        <v>-7.9976107735332189E-2</v>
      </c>
      <c r="AD36" s="58"/>
      <c r="AE36" s="58"/>
      <c r="AF36" s="58"/>
      <c r="AG36" s="58"/>
      <c r="AH36" s="62" t="s">
        <v>38</v>
      </c>
      <c r="AI36" s="62" t="s">
        <v>48</v>
      </c>
      <c r="AJ36" s="57"/>
      <c r="AK36" s="35"/>
    </row>
    <row r="37" spans="1:37" s="36" customFormat="1" x14ac:dyDescent="0.3">
      <c r="A37" s="61">
        <v>210</v>
      </c>
      <c r="B37" s="59">
        <v>40113</v>
      </c>
      <c r="C37" s="59" t="s">
        <v>84</v>
      </c>
      <c r="D37" s="60">
        <v>0.3888888888888889</v>
      </c>
      <c r="E37" s="60"/>
      <c r="F37" s="60"/>
      <c r="G37" s="138" t="s">
        <v>11</v>
      </c>
      <c r="H37" s="61">
        <v>1100</v>
      </c>
      <c r="I37" s="61">
        <v>4920</v>
      </c>
      <c r="J37" s="100">
        <f>VLOOKUP(L37,'Stage Area Rating 1.0'!$A$3:$B$1803,2,FALSE)</f>
        <v>5027.1260000000002</v>
      </c>
      <c r="K37" s="58">
        <f t="shared" si="0"/>
        <v>0.21881289627512818</v>
      </c>
      <c r="L37" s="61">
        <v>23.27</v>
      </c>
      <c r="M37" s="58">
        <v>0.31</v>
      </c>
      <c r="N37" s="58">
        <v>0.315</v>
      </c>
      <c r="O37" s="118">
        <v>0.33</v>
      </c>
      <c r="P37" s="61"/>
      <c r="Q37" s="61"/>
      <c r="R37" s="61"/>
      <c r="S37" s="61"/>
      <c r="T37" s="61"/>
      <c r="U37" s="61"/>
      <c r="V37" s="118">
        <f t="shared" si="4"/>
        <v>0.33</v>
      </c>
      <c r="W37" s="64">
        <f t="shared" si="5"/>
        <v>0.25014000000000003</v>
      </c>
      <c r="X37" s="86">
        <f t="shared" si="6"/>
        <v>-3.1327103724871852E-2</v>
      </c>
      <c r="Y37" s="100">
        <f t="shared" si="10"/>
        <v>1257.4852976400002</v>
      </c>
      <c r="Z37" s="64">
        <f t="shared" si="11"/>
        <v>-12.523828146186879</v>
      </c>
      <c r="AA37" s="64" t="s">
        <v>43</v>
      </c>
      <c r="AB37" s="73">
        <v>3</v>
      </c>
      <c r="AC37" s="86">
        <f t="shared" si="12"/>
        <v>-4.7609580128984585E-2</v>
      </c>
      <c r="AD37" s="64"/>
      <c r="AE37" s="64"/>
      <c r="AF37" s="64"/>
      <c r="AG37" s="64"/>
      <c r="AH37" s="62" t="s">
        <v>38</v>
      </c>
      <c r="AI37" s="62" t="s">
        <v>48</v>
      </c>
      <c r="AJ37" s="57"/>
    </row>
    <row r="38" spans="1:37" s="98" customFormat="1" ht="14.5" thickBot="1" x14ac:dyDescent="0.35">
      <c r="A38" s="94">
        <v>211</v>
      </c>
      <c r="B38" s="92">
        <v>40184</v>
      </c>
      <c r="C38" s="59" t="s">
        <v>84</v>
      </c>
      <c r="D38" s="93">
        <v>0.45416666666666666</v>
      </c>
      <c r="E38" s="93"/>
      <c r="F38" s="93"/>
      <c r="G38" s="140" t="s">
        <v>11</v>
      </c>
      <c r="H38" s="94">
        <v>1070</v>
      </c>
      <c r="I38" s="94">
        <v>4010</v>
      </c>
      <c r="J38" s="141">
        <f>VLOOKUP(L38,'Stage Area Rating 1.0'!$A$3:$B$1803,2,FALSE)</f>
        <v>3882.3139999999999</v>
      </c>
      <c r="K38" s="95">
        <f t="shared" si="0"/>
        <v>0.27560882504609363</v>
      </c>
      <c r="L38" s="94">
        <v>18.86</v>
      </c>
      <c r="M38" s="95" t="s">
        <v>55</v>
      </c>
      <c r="N38" s="95" t="s">
        <v>55</v>
      </c>
      <c r="O38" s="119" t="s">
        <v>55</v>
      </c>
      <c r="P38" s="94"/>
      <c r="Q38" s="94"/>
      <c r="R38" s="94"/>
      <c r="S38" s="94"/>
      <c r="T38" s="94"/>
      <c r="U38" s="94"/>
      <c r="V38" s="119" t="str">
        <f t="shared" si="4"/>
        <v>NA</v>
      </c>
      <c r="W38" s="142"/>
      <c r="X38" s="142"/>
      <c r="Y38" s="99"/>
      <c r="Z38" s="94"/>
      <c r="AA38" s="94" t="s">
        <v>40</v>
      </c>
      <c r="AB38" s="143">
        <v>3</v>
      </c>
      <c r="AC38" s="86"/>
      <c r="AD38" s="97"/>
      <c r="AE38" s="97"/>
      <c r="AF38" s="97"/>
      <c r="AG38" s="97"/>
      <c r="AH38" s="62" t="s">
        <v>38</v>
      </c>
      <c r="AI38" s="62" t="s">
        <v>48</v>
      </c>
      <c r="AJ38" s="96" t="s">
        <v>132</v>
      </c>
    </row>
    <row r="39" spans="1:37" s="3" customFormat="1" ht="18.5" thickBot="1" x14ac:dyDescent="0.45">
      <c r="A39" s="201" t="s">
        <v>104</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row>
    <row r="40" spans="1:37" ht="42" x14ac:dyDescent="0.3">
      <c r="A40" s="83">
        <v>212</v>
      </c>
      <c r="B40" s="84">
        <v>40204</v>
      </c>
      <c r="C40" s="84" t="s">
        <v>83</v>
      </c>
      <c r="D40" s="85">
        <v>0.38194444444444442</v>
      </c>
      <c r="E40" s="83"/>
      <c r="F40" s="83"/>
      <c r="G40" s="83" t="s">
        <v>24</v>
      </c>
      <c r="H40" s="83">
        <v>1320</v>
      </c>
      <c r="I40" s="83">
        <v>3840</v>
      </c>
      <c r="J40" s="101">
        <f>VLOOKUP(L40,'Stage Area Rating 1.0'!$A$3:$B$1803,2,FALSE)</f>
        <v>4070.6460000000002</v>
      </c>
      <c r="K40" s="86">
        <f>H40/J40</f>
        <v>0.32427285497191355</v>
      </c>
      <c r="L40" s="83">
        <v>19.62</v>
      </c>
      <c r="M40" s="86">
        <v>0.38</v>
      </c>
      <c r="N40" s="86">
        <v>0.45</v>
      </c>
      <c r="O40" s="86">
        <v>0.46</v>
      </c>
      <c r="P40" s="86">
        <v>0.42</v>
      </c>
      <c r="Q40" s="86">
        <v>0.44</v>
      </c>
      <c r="R40" s="121">
        <v>0.51</v>
      </c>
      <c r="S40" s="86">
        <v>0.48</v>
      </c>
      <c r="T40" s="86">
        <v>0.46</v>
      </c>
      <c r="U40" s="86">
        <v>0.47</v>
      </c>
      <c r="V40" s="121">
        <f>R40</f>
        <v>0.51</v>
      </c>
      <c r="W40" s="86">
        <f>(0.71*V40)+0.044</f>
        <v>0.40609999999999996</v>
      </c>
      <c r="X40" s="86">
        <f t="shared" ref="X40:X54" si="13">K40-W40</f>
        <v>-8.1827145028086412E-2</v>
      </c>
      <c r="Y40" s="101">
        <f>W40*J40</f>
        <v>1653.0893406</v>
      </c>
      <c r="Z40" s="86">
        <f>((H40-Y40)/Y40)*100</f>
        <v>-20.14950628615771</v>
      </c>
      <c r="AA40" s="83" t="s">
        <v>43</v>
      </c>
      <c r="AB40" s="90">
        <v>4</v>
      </c>
      <c r="AC40" s="86">
        <f>((K40-0.044)/0.71)-V40</f>
        <v>-0.11524950003955836</v>
      </c>
      <c r="AD40" s="83"/>
      <c r="AE40" s="83"/>
      <c r="AF40" s="83"/>
      <c r="AG40" s="83"/>
      <c r="AH40" s="83" t="s">
        <v>38</v>
      </c>
      <c r="AI40" s="83" t="s">
        <v>48</v>
      </c>
      <c r="AJ40" s="199" t="s">
        <v>133</v>
      </c>
    </row>
    <row r="41" spans="1:37" x14ac:dyDescent="0.25">
      <c r="A41" s="62">
        <v>213</v>
      </c>
      <c r="B41" s="63">
        <v>40255</v>
      </c>
      <c r="C41" s="63"/>
      <c r="D41" s="65">
        <v>0.56805555555555554</v>
      </c>
      <c r="E41" s="65"/>
      <c r="F41" s="65"/>
      <c r="G41" s="62" t="s">
        <v>11</v>
      </c>
      <c r="H41" s="62">
        <v>1280</v>
      </c>
      <c r="I41" s="62">
        <v>3850</v>
      </c>
      <c r="J41" s="100">
        <f>VLOOKUP(L41,'Stage Area Rating 1.0'!$A$3:$B$1803,2,FALSE)</f>
        <v>3946.4029999999998</v>
      </c>
      <c r="K41" s="64">
        <f t="shared" ref="K41:K54" si="14">H41/J41</f>
        <v>0.32434599304733958</v>
      </c>
      <c r="L41" s="62">
        <v>19.12</v>
      </c>
      <c r="M41" s="64">
        <v>0.44</v>
      </c>
      <c r="N41" s="64">
        <v>0.44</v>
      </c>
      <c r="O41" s="64">
        <v>0.46</v>
      </c>
      <c r="P41" s="64" t="s">
        <v>55</v>
      </c>
      <c r="Q41" s="64" t="s">
        <v>55</v>
      </c>
      <c r="R41" s="198" t="s">
        <v>55</v>
      </c>
      <c r="S41" s="64" t="s">
        <v>55</v>
      </c>
      <c r="T41" s="64" t="s">
        <v>55</v>
      </c>
      <c r="U41" s="64" t="s">
        <v>55</v>
      </c>
      <c r="V41" s="121"/>
      <c r="W41" s="86"/>
      <c r="X41" s="86"/>
      <c r="Y41" s="100"/>
      <c r="Z41" s="64"/>
      <c r="AA41" s="62" t="s">
        <v>40</v>
      </c>
      <c r="AB41" s="73">
        <v>4</v>
      </c>
      <c r="AC41" s="86">
        <f t="shared" ref="AC41:AC54" si="15">((K41-0.044)/0.71)-V41</f>
        <v>0.39485351133428115</v>
      </c>
      <c r="AD41" s="62"/>
      <c r="AE41" s="62"/>
      <c r="AF41" s="62"/>
      <c r="AG41" s="62"/>
      <c r="AH41" s="62" t="s">
        <v>38</v>
      </c>
      <c r="AI41" s="62" t="s">
        <v>48</v>
      </c>
      <c r="AJ41" s="68" t="s">
        <v>130</v>
      </c>
    </row>
    <row r="42" spans="1:37" x14ac:dyDescent="0.3">
      <c r="A42" s="62">
        <v>214</v>
      </c>
      <c r="B42" s="63">
        <v>40269</v>
      </c>
      <c r="C42" s="59" t="s">
        <v>84</v>
      </c>
      <c r="D42" s="65">
        <v>0.73263888888888884</v>
      </c>
      <c r="E42" s="65"/>
      <c r="F42" s="65"/>
      <c r="G42" s="62" t="s">
        <v>24</v>
      </c>
      <c r="H42" s="62">
        <v>5420</v>
      </c>
      <c r="I42" s="62">
        <v>4230</v>
      </c>
      <c r="J42" s="100">
        <f>VLOOKUP(L42,'Stage Area Rating 1.0'!$A$3:$B$1803,2,FALSE)</f>
        <v>4464.1210000000001</v>
      </c>
      <c r="K42" s="64">
        <f t="shared" si="14"/>
        <v>1.214124796348486</v>
      </c>
      <c r="L42" s="62">
        <v>21.17</v>
      </c>
      <c r="M42" s="64">
        <v>1.68</v>
      </c>
      <c r="N42" s="64">
        <v>1.71</v>
      </c>
      <c r="O42" s="64">
        <v>1.7</v>
      </c>
      <c r="P42" s="64">
        <v>1.59</v>
      </c>
      <c r="Q42" s="64">
        <v>1.62</v>
      </c>
      <c r="R42" s="122">
        <v>1.59</v>
      </c>
      <c r="S42" s="64">
        <v>1.61</v>
      </c>
      <c r="T42" s="64">
        <v>1.64</v>
      </c>
      <c r="U42" s="64">
        <v>1.6</v>
      </c>
      <c r="V42" s="121">
        <f t="shared" ref="V42:V54" si="16">R42</f>
        <v>1.59</v>
      </c>
      <c r="W42" s="86">
        <f t="shared" ref="W42:W54" si="17">(0.71*V42)+0.044</f>
        <v>1.1729000000000001</v>
      </c>
      <c r="X42" s="86">
        <f t="shared" si="13"/>
        <v>4.122479634848597E-2</v>
      </c>
      <c r="Y42" s="100">
        <f t="shared" ref="Y42:Y54" si="18">W42*J42</f>
        <v>5235.9675209000006</v>
      </c>
      <c r="Z42" s="64">
        <f t="shared" ref="Z42:Z54" si="19">((H42-Y42)/Y42)*100</f>
        <v>3.5147750318429467</v>
      </c>
      <c r="AA42" s="62" t="s">
        <v>43</v>
      </c>
      <c r="AB42" s="73">
        <v>4</v>
      </c>
      <c r="AC42" s="86">
        <f t="shared" si="15"/>
        <v>5.8063093448571745E-2</v>
      </c>
      <c r="AD42" s="62"/>
      <c r="AE42" s="62"/>
      <c r="AF42" s="62"/>
      <c r="AG42" s="62"/>
      <c r="AH42" s="62" t="s">
        <v>38</v>
      </c>
      <c r="AI42" s="62" t="s">
        <v>48</v>
      </c>
      <c r="AJ42" s="68"/>
    </row>
    <row r="43" spans="1:37" x14ac:dyDescent="0.3">
      <c r="A43" s="62">
        <v>215</v>
      </c>
      <c r="B43" s="63">
        <v>40291</v>
      </c>
      <c r="C43" s="59" t="s">
        <v>84</v>
      </c>
      <c r="D43" s="65">
        <v>0.63750000000000007</v>
      </c>
      <c r="E43" s="65"/>
      <c r="F43" s="65"/>
      <c r="G43" s="62" t="s">
        <v>24</v>
      </c>
      <c r="H43" s="62">
        <v>6060</v>
      </c>
      <c r="I43" s="62">
        <v>4840</v>
      </c>
      <c r="J43" s="100">
        <f>VLOOKUP(L43,'Stage Area Rating 1.0'!$A$3:$B$1803,2,FALSE)</f>
        <v>4855.5609999999997</v>
      </c>
      <c r="K43" s="64">
        <f t="shared" si="14"/>
        <v>1.2480535204891876</v>
      </c>
      <c r="L43" s="62">
        <v>22.65</v>
      </c>
      <c r="M43" s="64">
        <v>1.85</v>
      </c>
      <c r="N43" s="64">
        <v>1.82</v>
      </c>
      <c r="O43" s="64">
        <v>1.81</v>
      </c>
      <c r="P43" s="64">
        <v>1.78</v>
      </c>
      <c r="Q43" s="64">
        <v>1.8</v>
      </c>
      <c r="R43" s="122">
        <v>1.78</v>
      </c>
      <c r="S43" s="64">
        <v>1.68</v>
      </c>
      <c r="T43" s="64">
        <v>1.6</v>
      </c>
      <c r="U43" s="64">
        <v>1.74</v>
      </c>
      <c r="V43" s="121">
        <f t="shared" si="16"/>
        <v>1.78</v>
      </c>
      <c r="W43" s="86">
        <f t="shared" si="17"/>
        <v>1.3078000000000001</v>
      </c>
      <c r="X43" s="86">
        <f t="shared" si="13"/>
        <v>-5.9746479510812467E-2</v>
      </c>
      <c r="Y43" s="100">
        <f t="shared" si="18"/>
        <v>6350.1026757999998</v>
      </c>
      <c r="Z43" s="64">
        <f t="shared" si="19"/>
        <v>-4.5684722060569207</v>
      </c>
      <c r="AA43" s="62" t="s">
        <v>43</v>
      </c>
      <c r="AB43" s="73">
        <v>4</v>
      </c>
      <c r="AC43" s="86">
        <f t="shared" si="15"/>
        <v>-8.4149971141989299E-2</v>
      </c>
      <c r="AD43" s="62"/>
      <c r="AE43" s="62"/>
      <c r="AF43" s="62"/>
      <c r="AG43" s="62"/>
      <c r="AH43" s="62" t="s">
        <v>38</v>
      </c>
      <c r="AI43" s="62" t="s">
        <v>48</v>
      </c>
      <c r="AJ43" s="68"/>
    </row>
    <row r="44" spans="1:37" x14ac:dyDescent="0.3">
      <c r="A44" s="62">
        <v>216</v>
      </c>
      <c r="B44" s="63">
        <v>40338</v>
      </c>
      <c r="C44" s="59" t="s">
        <v>84</v>
      </c>
      <c r="D44" s="65">
        <v>0.56805555555555554</v>
      </c>
      <c r="E44" s="65"/>
      <c r="F44" s="65"/>
      <c r="G44" s="62" t="s">
        <v>24</v>
      </c>
      <c r="H44" s="62">
        <v>7270</v>
      </c>
      <c r="I44" s="62">
        <v>5380</v>
      </c>
      <c r="J44" s="100">
        <f>VLOOKUP(L44,'Stage Area Rating 1.0'!$A$3:$B$1803,2,FALSE)</f>
        <v>5658.1620000000003</v>
      </c>
      <c r="K44" s="64">
        <f t="shared" si="14"/>
        <v>1.2848695389068039</v>
      </c>
      <c r="L44" s="62">
        <v>25.37</v>
      </c>
      <c r="M44" s="64">
        <v>1.82</v>
      </c>
      <c r="N44" s="64">
        <v>1.78</v>
      </c>
      <c r="O44" s="64">
        <v>1.72</v>
      </c>
      <c r="P44" s="64">
        <v>1.74</v>
      </c>
      <c r="Q44" s="64">
        <v>1.72</v>
      </c>
      <c r="R44" s="122">
        <v>1.67</v>
      </c>
      <c r="S44" s="64">
        <v>1.69</v>
      </c>
      <c r="T44" s="64">
        <v>1.72</v>
      </c>
      <c r="U44" s="64">
        <v>1.71</v>
      </c>
      <c r="V44" s="121">
        <f t="shared" si="16"/>
        <v>1.67</v>
      </c>
      <c r="W44" s="86">
        <f t="shared" si="17"/>
        <v>1.2297</v>
      </c>
      <c r="X44" s="86">
        <f t="shared" si="13"/>
        <v>5.5169538906803872E-2</v>
      </c>
      <c r="Y44" s="100">
        <f t="shared" si="18"/>
        <v>6957.8418114000006</v>
      </c>
      <c r="Z44" s="64">
        <f t="shared" si="19"/>
        <v>4.4864226158253162</v>
      </c>
      <c r="AA44" s="62" t="s">
        <v>43</v>
      </c>
      <c r="AB44" s="73">
        <v>4</v>
      </c>
      <c r="AC44" s="86">
        <f t="shared" si="15"/>
        <v>7.7703575925075929E-2</v>
      </c>
      <c r="AD44" s="62"/>
      <c r="AE44" s="62"/>
      <c r="AF44" s="62"/>
      <c r="AG44" s="62"/>
      <c r="AH44" s="62" t="s">
        <v>38</v>
      </c>
      <c r="AI44" s="62" t="s">
        <v>48</v>
      </c>
      <c r="AJ44" s="68"/>
    </row>
    <row r="45" spans="1:37" x14ac:dyDescent="0.3">
      <c r="A45" s="62">
        <v>217</v>
      </c>
      <c r="B45" s="63">
        <v>40374</v>
      </c>
      <c r="C45" s="59" t="s">
        <v>84</v>
      </c>
      <c r="D45" s="65">
        <v>0.44444444444444442</v>
      </c>
      <c r="E45" s="65"/>
      <c r="F45" s="65"/>
      <c r="G45" s="62" t="s">
        <v>34</v>
      </c>
      <c r="H45" s="62">
        <v>1210</v>
      </c>
      <c r="I45" s="62">
        <v>5400</v>
      </c>
      <c r="J45" s="100">
        <f>VLOOKUP(L45,'Stage Area Rating 1.0'!$A$3:$B$1803,2,FALSE)</f>
        <v>5536.8590000000004</v>
      </c>
      <c r="K45" s="64">
        <f t="shared" si="14"/>
        <v>0.21853545484903986</v>
      </c>
      <c r="L45" s="62">
        <v>24.98</v>
      </c>
      <c r="M45" s="64">
        <v>0.26</v>
      </c>
      <c r="N45" s="64">
        <v>0.24</v>
      </c>
      <c r="O45" s="64">
        <v>0.18</v>
      </c>
      <c r="P45" s="64">
        <v>0.21</v>
      </c>
      <c r="Q45" s="64">
        <v>0.19</v>
      </c>
      <c r="R45" s="122">
        <v>0.2</v>
      </c>
      <c r="S45" s="64">
        <v>0.21</v>
      </c>
      <c r="T45" s="64">
        <v>0.25</v>
      </c>
      <c r="U45" s="64">
        <v>0.2</v>
      </c>
      <c r="V45" s="121">
        <f t="shared" si="16"/>
        <v>0.2</v>
      </c>
      <c r="W45" s="86">
        <f t="shared" si="17"/>
        <v>0.186</v>
      </c>
      <c r="X45" s="86">
        <f t="shared" si="13"/>
        <v>3.2535454849039858E-2</v>
      </c>
      <c r="Y45" s="100">
        <f t="shared" si="18"/>
        <v>1029.8557740000001</v>
      </c>
      <c r="Z45" s="64">
        <f t="shared" si="19"/>
        <v>17.492180026365507</v>
      </c>
      <c r="AA45" s="62" t="s">
        <v>43</v>
      </c>
      <c r="AB45" s="73">
        <v>4</v>
      </c>
      <c r="AC45" s="86">
        <f t="shared" si="15"/>
        <v>4.5824584294422349E-2</v>
      </c>
      <c r="AD45" s="62"/>
      <c r="AE45" s="62"/>
      <c r="AF45" s="62"/>
      <c r="AG45" s="62"/>
      <c r="AH45" s="62" t="s">
        <v>38</v>
      </c>
      <c r="AI45" s="62" t="s">
        <v>48</v>
      </c>
      <c r="AJ45" s="68"/>
    </row>
    <row r="46" spans="1:37" x14ac:dyDescent="0.3">
      <c r="A46" s="62">
        <v>218</v>
      </c>
      <c r="B46" s="63">
        <v>40428</v>
      </c>
      <c r="C46" s="59" t="s">
        <v>84</v>
      </c>
      <c r="D46" s="65">
        <v>0.43541666666666662</v>
      </c>
      <c r="E46" s="65"/>
      <c r="F46" s="65"/>
      <c r="G46" s="62" t="s">
        <v>34</v>
      </c>
      <c r="H46" s="62">
        <v>424</v>
      </c>
      <c r="I46" s="62">
        <v>5260</v>
      </c>
      <c r="J46" s="100">
        <f>VLOOKUP(L46,'Stage Area Rating 1.0'!$A$3:$B$1803,2,FALSE)</f>
        <v>5527.5420000000004</v>
      </c>
      <c r="K46" s="64">
        <f t="shared" si="14"/>
        <v>7.6706789383056695E-2</v>
      </c>
      <c r="L46" s="62">
        <v>24.95</v>
      </c>
      <c r="M46" s="64">
        <v>0.16</v>
      </c>
      <c r="N46" s="64">
        <v>0.11</v>
      </c>
      <c r="O46" s="64">
        <v>0.08</v>
      </c>
      <c r="P46" s="64">
        <v>0.126</v>
      </c>
      <c r="Q46" s="64">
        <v>0.128</v>
      </c>
      <c r="R46" s="122">
        <v>0.123</v>
      </c>
      <c r="S46" s="64">
        <v>0.126</v>
      </c>
      <c r="T46" s="64">
        <v>0.11600000000000001</v>
      </c>
      <c r="U46" s="64">
        <v>0.124</v>
      </c>
      <c r="V46" s="121">
        <f t="shared" si="16"/>
        <v>0.123</v>
      </c>
      <c r="W46" s="86">
        <f t="shared" si="17"/>
        <v>0.13133</v>
      </c>
      <c r="X46" s="86">
        <f t="shared" si="13"/>
        <v>-5.4623210616943307E-2</v>
      </c>
      <c r="Y46" s="100">
        <f t="shared" si="18"/>
        <v>725.93209086000002</v>
      </c>
      <c r="Z46" s="64">
        <f t="shared" si="19"/>
        <v>-41.592332762463492</v>
      </c>
      <c r="AA46" s="62" t="s">
        <v>43</v>
      </c>
      <c r="AB46" s="73">
        <v>4</v>
      </c>
      <c r="AC46" s="86">
        <f t="shared" si="15"/>
        <v>-7.6934099460483518E-2</v>
      </c>
      <c r="AD46" s="62"/>
      <c r="AE46" s="62"/>
      <c r="AF46" s="62"/>
      <c r="AG46" s="62"/>
      <c r="AH46" s="62" t="s">
        <v>38</v>
      </c>
      <c r="AI46" s="62" t="s">
        <v>48</v>
      </c>
      <c r="AJ46" s="68"/>
    </row>
    <row r="47" spans="1:37" x14ac:dyDescent="0.3">
      <c r="A47" s="62">
        <v>219</v>
      </c>
      <c r="B47" s="63">
        <v>40463</v>
      </c>
      <c r="C47" s="59" t="s">
        <v>84</v>
      </c>
      <c r="D47" s="65">
        <v>0.43055555555555558</v>
      </c>
      <c r="E47" s="65"/>
      <c r="F47" s="65"/>
      <c r="G47" s="62" t="s">
        <v>11</v>
      </c>
      <c r="H47" s="62">
        <v>641</v>
      </c>
      <c r="I47" s="62">
        <v>4980</v>
      </c>
      <c r="J47" s="100">
        <f>VLOOKUP(L47,'Stage Area Rating 1.0'!$A$3:$B$1803,2,FALSE)</f>
        <v>5115.317</v>
      </c>
      <c r="K47" s="64">
        <f t="shared" si="14"/>
        <v>0.12530992702896027</v>
      </c>
      <c r="L47" s="62">
        <v>23.58</v>
      </c>
      <c r="M47" s="64">
        <v>0.18</v>
      </c>
      <c r="N47" s="64">
        <v>0.15</v>
      </c>
      <c r="O47" s="64">
        <v>0.14000000000000001</v>
      </c>
      <c r="P47" s="64">
        <v>0.13</v>
      </c>
      <c r="Q47" s="64">
        <v>0.12</v>
      </c>
      <c r="R47" s="122">
        <v>0.12</v>
      </c>
      <c r="S47" s="64">
        <v>0.12</v>
      </c>
      <c r="T47" s="64">
        <v>0.13</v>
      </c>
      <c r="U47" s="64">
        <v>0.12</v>
      </c>
      <c r="V47" s="121">
        <f t="shared" si="16"/>
        <v>0.12</v>
      </c>
      <c r="W47" s="86">
        <f t="shared" si="17"/>
        <v>0.12919999999999998</v>
      </c>
      <c r="X47" s="86">
        <f t="shared" si="13"/>
        <v>-3.8900729710397153E-3</v>
      </c>
      <c r="Y47" s="100">
        <f t="shared" si="18"/>
        <v>660.89895639999986</v>
      </c>
      <c r="Z47" s="64">
        <f t="shared" si="19"/>
        <v>-3.010892392445585</v>
      </c>
      <c r="AA47" s="62" t="s">
        <v>43</v>
      </c>
      <c r="AB47" s="73">
        <v>4</v>
      </c>
      <c r="AC47" s="86">
        <f t="shared" si="15"/>
        <v>-5.4789760155489059E-3</v>
      </c>
      <c r="AD47" s="62"/>
      <c r="AE47" s="62"/>
      <c r="AF47" s="62"/>
      <c r="AG47" s="62"/>
      <c r="AH47" s="62" t="s">
        <v>38</v>
      </c>
      <c r="AI47" s="62" t="s">
        <v>48</v>
      </c>
      <c r="AJ47" s="68"/>
    </row>
    <row r="48" spans="1:37" x14ac:dyDescent="0.25">
      <c r="A48" s="62">
        <v>220</v>
      </c>
      <c r="B48" s="63">
        <v>40526</v>
      </c>
      <c r="C48" s="63" t="s">
        <v>83</v>
      </c>
      <c r="D48" s="65">
        <v>0.41250000000000003</v>
      </c>
      <c r="E48" s="65"/>
      <c r="F48" s="65"/>
      <c r="G48" s="62" t="s">
        <v>24</v>
      </c>
      <c r="H48" s="62">
        <v>11700</v>
      </c>
      <c r="I48" s="62">
        <v>4710</v>
      </c>
      <c r="J48" s="100">
        <f>VLOOKUP(L48,'Stage Area Rating 1.0'!$A$3:$B$1803,2,FALSE)</f>
        <v>4880.1660000000002</v>
      </c>
      <c r="K48" s="64">
        <f t="shared" si="14"/>
        <v>2.3974594306833006</v>
      </c>
      <c r="L48" s="62">
        <v>22.74</v>
      </c>
      <c r="M48" s="64">
        <v>3.5</v>
      </c>
      <c r="N48" s="64">
        <v>3.61</v>
      </c>
      <c r="O48" s="64">
        <v>3.57</v>
      </c>
      <c r="P48" s="64">
        <v>3.25</v>
      </c>
      <c r="Q48" s="64">
        <v>3.42</v>
      </c>
      <c r="R48" s="122">
        <v>3.36</v>
      </c>
      <c r="S48" s="64">
        <v>3.27</v>
      </c>
      <c r="T48" s="64">
        <v>3.19</v>
      </c>
      <c r="U48" s="64">
        <v>3.31</v>
      </c>
      <c r="V48" s="121">
        <f t="shared" si="16"/>
        <v>3.36</v>
      </c>
      <c r="W48" s="86">
        <f t="shared" si="17"/>
        <v>2.4295999999999998</v>
      </c>
      <c r="X48" s="86">
        <f t="shared" si="13"/>
        <v>-3.2140569316699175E-2</v>
      </c>
      <c r="Y48" s="100">
        <f t="shared" si="18"/>
        <v>11856.8513136</v>
      </c>
      <c r="Z48" s="64">
        <f t="shared" si="19"/>
        <v>-1.3228749307169698</v>
      </c>
      <c r="AA48" s="62" t="s">
        <v>43</v>
      </c>
      <c r="AB48" s="73">
        <v>4</v>
      </c>
      <c r="AC48" s="86">
        <f t="shared" si="15"/>
        <v>-4.5268407488308959E-2</v>
      </c>
      <c r="AD48" s="67"/>
      <c r="AE48" s="67"/>
      <c r="AF48" s="67"/>
      <c r="AG48" s="67"/>
      <c r="AH48" s="62" t="s">
        <v>38</v>
      </c>
      <c r="AI48" s="62" t="s">
        <v>48</v>
      </c>
      <c r="AJ48" s="67"/>
    </row>
    <row r="49" spans="1:36" x14ac:dyDescent="0.25">
      <c r="A49" s="62">
        <v>221</v>
      </c>
      <c r="B49" s="69">
        <v>40561</v>
      </c>
      <c r="C49" s="84" t="s">
        <v>83</v>
      </c>
      <c r="D49" s="65">
        <v>0.58194444444444449</v>
      </c>
      <c r="E49" s="65"/>
      <c r="F49" s="65"/>
      <c r="G49" s="62" t="s">
        <v>11</v>
      </c>
      <c r="H49" s="62">
        <v>19000</v>
      </c>
      <c r="I49" s="62">
        <v>6180</v>
      </c>
      <c r="J49" s="100">
        <f>VLOOKUP(L49,'Stage Area Rating 1.0'!$A$3:$B$1803,2,FALSE)</f>
        <v>6118.46</v>
      </c>
      <c r="K49" s="64">
        <f t="shared" si="14"/>
        <v>3.1053565766549101</v>
      </c>
      <c r="L49" s="62">
        <v>26.84</v>
      </c>
      <c r="M49" s="64">
        <v>4.76</v>
      </c>
      <c r="N49" s="64">
        <v>4.78</v>
      </c>
      <c r="O49" s="64">
        <v>4.6900000000000004</v>
      </c>
      <c r="P49" s="64">
        <v>4.2300000000000004</v>
      </c>
      <c r="Q49" s="64">
        <v>4.47</v>
      </c>
      <c r="R49" s="122">
        <v>4.32</v>
      </c>
      <c r="S49" s="64">
        <v>4.1399999999999997</v>
      </c>
      <c r="T49" s="64">
        <v>4.08</v>
      </c>
      <c r="U49" s="64">
        <v>4.25</v>
      </c>
      <c r="V49" s="121">
        <f t="shared" si="16"/>
        <v>4.32</v>
      </c>
      <c r="W49" s="86">
        <f t="shared" si="17"/>
        <v>3.1112000000000002</v>
      </c>
      <c r="X49" s="86">
        <f t="shared" si="13"/>
        <v>-5.8434233450901374E-3</v>
      </c>
      <c r="Y49" s="100">
        <f t="shared" si="18"/>
        <v>19035.752752</v>
      </c>
      <c r="Z49" s="64">
        <f t="shared" si="19"/>
        <v>-0.18781895555059649</v>
      </c>
      <c r="AA49" s="62" t="s">
        <v>43</v>
      </c>
      <c r="AB49" s="73">
        <v>4</v>
      </c>
      <c r="AC49" s="86">
        <f t="shared" si="15"/>
        <v>-8.2301737254786289E-3</v>
      </c>
      <c r="AD49" s="67"/>
      <c r="AE49" s="67"/>
      <c r="AF49" s="67"/>
      <c r="AG49" s="67"/>
      <c r="AH49" s="62" t="s">
        <v>38</v>
      </c>
      <c r="AI49" s="62" t="s">
        <v>48</v>
      </c>
      <c r="AJ49" s="67"/>
    </row>
    <row r="50" spans="1:36" ht="28" x14ac:dyDescent="0.25">
      <c r="A50" s="62">
        <v>222</v>
      </c>
      <c r="B50" s="63">
        <v>40589</v>
      </c>
      <c r="C50" s="63"/>
      <c r="D50" s="65">
        <v>0.50486111111111109</v>
      </c>
      <c r="E50" s="65"/>
      <c r="F50" s="65"/>
      <c r="G50" s="62" t="s">
        <v>11</v>
      </c>
      <c r="H50" s="62">
        <v>2690</v>
      </c>
      <c r="I50" s="62">
        <v>4440</v>
      </c>
      <c r="J50" s="100">
        <f>VLOOKUP(L50,'Stage Area Rating 1.0'!$A$3:$B$1803,2,FALSE)</f>
        <v>4541.7309999999998</v>
      </c>
      <c r="K50" s="64">
        <f t="shared" si="14"/>
        <v>0.59228518818045373</v>
      </c>
      <c r="L50" s="62">
        <v>21.47</v>
      </c>
      <c r="M50" s="64">
        <v>0.13</v>
      </c>
      <c r="N50" s="64">
        <v>0.26</v>
      </c>
      <c r="O50" s="64">
        <v>0.79</v>
      </c>
      <c r="P50" s="64">
        <v>0.4</v>
      </c>
      <c r="Q50" s="64">
        <v>0.74</v>
      </c>
      <c r="R50" s="122">
        <v>0.89</v>
      </c>
      <c r="S50" s="64">
        <v>0.85</v>
      </c>
      <c r="T50" s="64">
        <v>0.83</v>
      </c>
      <c r="U50" s="64">
        <v>0.74</v>
      </c>
      <c r="V50" s="121">
        <f t="shared" si="16"/>
        <v>0.89</v>
      </c>
      <c r="W50" s="64">
        <f t="shared" si="17"/>
        <v>0.67590000000000006</v>
      </c>
      <c r="X50" s="86">
        <f t="shared" si="13"/>
        <v>-8.3614811819546331E-2</v>
      </c>
      <c r="Y50" s="100">
        <f t="shared" si="18"/>
        <v>3069.7559829000002</v>
      </c>
      <c r="Z50" s="64">
        <f t="shared" si="19"/>
        <v>-12.370885015467726</v>
      </c>
      <c r="AA50" s="62" t="s">
        <v>40</v>
      </c>
      <c r="AB50" s="73">
        <v>4</v>
      </c>
      <c r="AC50" s="86">
        <f t="shared" si="15"/>
        <v>-0.11776734059091032</v>
      </c>
      <c r="AD50" s="67"/>
      <c r="AE50" s="67"/>
      <c r="AF50" s="67"/>
      <c r="AG50" s="67"/>
      <c r="AH50" s="62" t="s">
        <v>38</v>
      </c>
      <c r="AI50" s="62" t="s">
        <v>48</v>
      </c>
      <c r="AJ50" s="70" t="s">
        <v>128</v>
      </c>
    </row>
    <row r="51" spans="1:36" x14ac:dyDescent="0.3">
      <c r="A51" s="62">
        <v>223</v>
      </c>
      <c r="B51" s="63">
        <v>40638</v>
      </c>
      <c r="C51" s="59" t="s">
        <v>84</v>
      </c>
      <c r="D51" s="65">
        <v>0.4680555555555555</v>
      </c>
      <c r="E51" s="65"/>
      <c r="F51" s="65"/>
      <c r="G51" s="62" t="s">
        <v>11</v>
      </c>
      <c r="H51" s="62">
        <v>10800</v>
      </c>
      <c r="I51" s="62">
        <v>6110</v>
      </c>
      <c r="J51" s="100">
        <f>VLOOKUP(L51,'Stage Area Rating 1.0'!$A$3:$B$1803,2,FALSE)</f>
        <v>6326.7079999999996</v>
      </c>
      <c r="K51" s="64">
        <f t="shared" si="14"/>
        <v>1.7070489107447349</v>
      </c>
      <c r="L51" s="62">
        <v>27.5</v>
      </c>
      <c r="M51" s="64">
        <v>0.16</v>
      </c>
      <c r="N51" s="64">
        <v>2.17</v>
      </c>
      <c r="O51" s="64">
        <v>2.6</v>
      </c>
      <c r="P51" s="64">
        <v>1.1200000000000001</v>
      </c>
      <c r="Q51" s="64">
        <v>2.44</v>
      </c>
      <c r="R51" s="122">
        <v>2.41</v>
      </c>
      <c r="S51" s="64">
        <v>2.3199999999999998</v>
      </c>
      <c r="T51" s="64">
        <v>2.31</v>
      </c>
      <c r="U51" s="64">
        <v>2.15</v>
      </c>
      <c r="V51" s="121">
        <f t="shared" si="16"/>
        <v>2.41</v>
      </c>
      <c r="W51" s="86">
        <f t="shared" si="17"/>
        <v>1.7551000000000001</v>
      </c>
      <c r="X51" s="86">
        <f t="shared" si="13"/>
        <v>-4.8051089255265245E-2</v>
      </c>
      <c r="Y51" s="144">
        <f t="shared" si="18"/>
        <v>11104.0052108</v>
      </c>
      <c r="Z51" s="145">
        <f t="shared" si="19"/>
        <v>-2.7377978038439483</v>
      </c>
      <c r="AA51" s="62" t="s">
        <v>43</v>
      </c>
      <c r="AB51" s="73">
        <v>4</v>
      </c>
      <c r="AC51" s="86">
        <f t="shared" si="15"/>
        <v>-6.7677590500373697E-2</v>
      </c>
      <c r="AD51" s="67"/>
      <c r="AE51" s="67"/>
      <c r="AF51" s="67"/>
      <c r="AG51" s="67"/>
      <c r="AH51" s="62" t="s">
        <v>38</v>
      </c>
      <c r="AI51" s="62" t="s">
        <v>48</v>
      </c>
      <c r="AJ51" s="70" t="s">
        <v>56</v>
      </c>
    </row>
    <row r="52" spans="1:36" x14ac:dyDescent="0.3">
      <c r="A52" s="62">
        <v>224</v>
      </c>
      <c r="B52" s="63">
        <v>40695</v>
      </c>
      <c r="C52" s="59" t="s">
        <v>84</v>
      </c>
      <c r="D52" s="65">
        <v>0.3520833333333333</v>
      </c>
      <c r="E52" s="65"/>
      <c r="F52" s="65"/>
      <c r="G52" s="62" t="s">
        <v>24</v>
      </c>
      <c r="H52" s="62">
        <v>10300</v>
      </c>
      <c r="I52" s="62">
        <v>6610</v>
      </c>
      <c r="J52" s="100">
        <f>VLOOKUP(L52,'Stage Area Rating 1.0'!$A$3:$B$1803,2,FALSE)</f>
        <v>6772.75</v>
      </c>
      <c r="K52" s="64">
        <f t="shared" si="14"/>
        <v>1.5208002657709203</v>
      </c>
      <c r="L52" s="62">
        <v>28.83</v>
      </c>
      <c r="M52" s="64">
        <v>1.0900000000000001</v>
      </c>
      <c r="N52" s="64">
        <v>2.14</v>
      </c>
      <c r="O52" s="64">
        <v>2.2400000000000002</v>
      </c>
      <c r="P52" s="64">
        <v>1.8220000000000001</v>
      </c>
      <c r="Q52" s="64">
        <v>2.1760000000000002</v>
      </c>
      <c r="R52" s="122">
        <v>2.1150000000000002</v>
      </c>
      <c r="S52" s="64">
        <v>2.0379999999999998</v>
      </c>
      <c r="T52" s="64">
        <v>2.0390000000000001</v>
      </c>
      <c r="U52" s="64">
        <v>2.0579999999999998</v>
      </c>
      <c r="V52" s="121">
        <f t="shared" si="16"/>
        <v>2.1150000000000002</v>
      </c>
      <c r="W52" s="86">
        <f t="shared" si="17"/>
        <v>1.5456500000000002</v>
      </c>
      <c r="X52" s="86">
        <f t="shared" si="13"/>
        <v>-2.4849734229079878E-2</v>
      </c>
      <c r="Y52" s="100">
        <f t="shared" si="18"/>
        <v>10468.301037500001</v>
      </c>
      <c r="Z52" s="73">
        <f t="shared" si="19"/>
        <v>-1.60772065015236</v>
      </c>
      <c r="AA52" s="62" t="s">
        <v>43</v>
      </c>
      <c r="AB52" s="73">
        <v>4</v>
      </c>
      <c r="AC52" s="86">
        <f t="shared" si="15"/>
        <v>-3.4999625674760448E-2</v>
      </c>
      <c r="AD52" s="67"/>
      <c r="AE52" s="67"/>
      <c r="AF52" s="67"/>
      <c r="AG52" s="67"/>
      <c r="AH52" s="62" t="s">
        <v>38</v>
      </c>
      <c r="AI52" s="62" t="s">
        <v>48</v>
      </c>
      <c r="AJ52" s="70"/>
    </row>
    <row r="53" spans="1:36" ht="56" x14ac:dyDescent="0.3">
      <c r="A53" s="62">
        <v>225</v>
      </c>
      <c r="B53" s="63">
        <v>40743</v>
      </c>
      <c r="C53" s="59" t="s">
        <v>84</v>
      </c>
      <c r="D53" s="65">
        <v>0.38958333333333334</v>
      </c>
      <c r="E53" s="65"/>
      <c r="F53" s="65"/>
      <c r="G53" s="62" t="s">
        <v>34</v>
      </c>
      <c r="H53" s="62">
        <v>1350</v>
      </c>
      <c r="I53" s="62">
        <v>5430</v>
      </c>
      <c r="J53" s="100">
        <f>VLOOKUP(L53,'Stage Area Rating 1.0'!$A$3:$B$1803,2,FALSE)</f>
        <v>5527.5420000000004</v>
      </c>
      <c r="K53" s="64">
        <f t="shared" si="14"/>
        <v>0.24423152279982674</v>
      </c>
      <c r="L53" s="62">
        <v>24.95</v>
      </c>
      <c r="M53" s="64">
        <v>0.16</v>
      </c>
      <c r="N53" s="64">
        <v>0.33</v>
      </c>
      <c r="O53" s="64">
        <v>0.36</v>
      </c>
      <c r="P53" s="64">
        <v>0.22500000000000001</v>
      </c>
      <c r="Q53" s="64">
        <v>0.29799999999999999</v>
      </c>
      <c r="R53" s="122">
        <v>0.30499999999999999</v>
      </c>
      <c r="S53" s="64">
        <v>0.29099999999999998</v>
      </c>
      <c r="T53" s="64">
        <v>0.29399999999999998</v>
      </c>
      <c r="U53" s="64">
        <v>0.28499999999999998</v>
      </c>
      <c r="V53" s="121">
        <f t="shared" si="16"/>
        <v>0.30499999999999999</v>
      </c>
      <c r="W53" s="86">
        <f t="shared" si="17"/>
        <v>0.26055</v>
      </c>
      <c r="X53" s="86">
        <f t="shared" si="13"/>
        <v>-1.6318477200173265E-2</v>
      </c>
      <c r="Y53" s="100">
        <f t="shared" si="18"/>
        <v>1440.2010681000002</v>
      </c>
      <c r="Z53" s="73">
        <f t="shared" si="19"/>
        <v>-6.2630885435322465</v>
      </c>
      <c r="AA53" s="62" t="s">
        <v>40</v>
      </c>
      <c r="AB53" s="73">
        <v>4</v>
      </c>
      <c r="AC53" s="86">
        <f t="shared" si="15"/>
        <v>-2.2983770704469331E-2</v>
      </c>
      <c r="AD53" s="72"/>
      <c r="AE53" s="72"/>
      <c r="AF53" s="72"/>
      <c r="AG53" s="71"/>
      <c r="AH53" s="62" t="s">
        <v>38</v>
      </c>
      <c r="AI53" s="62" t="s">
        <v>48</v>
      </c>
      <c r="AJ53" s="70" t="s">
        <v>127</v>
      </c>
    </row>
    <row r="54" spans="1:36" ht="28" x14ac:dyDescent="0.3">
      <c r="A54" s="62">
        <v>226</v>
      </c>
      <c r="B54" s="63">
        <v>40820</v>
      </c>
      <c r="C54" s="59" t="s">
        <v>84</v>
      </c>
      <c r="D54" s="65">
        <v>0.42430555555555555</v>
      </c>
      <c r="E54" s="65"/>
      <c r="F54" s="65"/>
      <c r="G54" s="62" t="s">
        <v>34</v>
      </c>
      <c r="H54" s="62">
        <v>290</v>
      </c>
      <c r="I54" s="62">
        <v>5170</v>
      </c>
      <c r="J54" s="100">
        <f>VLOOKUP(L54,'Stage Area Rating 1.0'!$A$3:$B$1803,2,FALSE)</f>
        <v>5288.4790000000003</v>
      </c>
      <c r="K54" s="64">
        <f t="shared" si="14"/>
        <v>5.4836182577258981E-2</v>
      </c>
      <c r="L54" s="62">
        <v>24.17</v>
      </c>
      <c r="M54" s="64">
        <v>9.9000000000000005E-2</v>
      </c>
      <c r="N54" s="64">
        <v>0.1</v>
      </c>
      <c r="O54" s="64">
        <v>0.09</v>
      </c>
      <c r="P54" s="64">
        <v>7.0999999999999994E-2</v>
      </c>
      <c r="Q54" s="64">
        <v>7.3999999999999996E-2</v>
      </c>
      <c r="R54" s="122">
        <v>7.2999999999999995E-2</v>
      </c>
      <c r="S54" s="64">
        <v>6.3E-2</v>
      </c>
      <c r="T54" s="64">
        <v>5.2999999999999999E-2</v>
      </c>
      <c r="U54" s="64">
        <v>6.4000000000000001E-2</v>
      </c>
      <c r="V54" s="121">
        <f t="shared" si="16"/>
        <v>7.2999999999999995E-2</v>
      </c>
      <c r="W54" s="86">
        <f t="shared" si="17"/>
        <v>9.5829999999999999E-2</v>
      </c>
      <c r="X54" s="86">
        <f t="shared" si="13"/>
        <v>-4.0993817422741018E-2</v>
      </c>
      <c r="Y54" s="100">
        <f t="shared" si="18"/>
        <v>506.79494257000005</v>
      </c>
      <c r="Z54" s="73">
        <f t="shared" si="19"/>
        <v>-42.777645228781196</v>
      </c>
      <c r="AA54" s="62" t="s">
        <v>40</v>
      </c>
      <c r="AB54" s="73">
        <v>4</v>
      </c>
      <c r="AC54" s="86">
        <f t="shared" si="15"/>
        <v>-5.773777101794509E-2</v>
      </c>
      <c r="AD54" s="72"/>
      <c r="AE54" s="72"/>
      <c r="AF54" s="72"/>
      <c r="AG54" s="71"/>
      <c r="AH54" s="62" t="s">
        <v>38</v>
      </c>
      <c r="AI54" s="62" t="s">
        <v>48</v>
      </c>
      <c r="AJ54" s="70" t="s">
        <v>129</v>
      </c>
    </row>
    <row r="55" spans="1:36" ht="14.5" thickBot="1" x14ac:dyDescent="0.3">
      <c r="A55" s="103"/>
      <c r="B55" s="104">
        <v>40823</v>
      </c>
      <c r="C55" s="104"/>
      <c r="D55" s="105"/>
      <c r="E55" s="105"/>
      <c r="F55" s="105"/>
      <c r="G55" s="103"/>
      <c r="H55" s="103"/>
      <c r="I55" s="103"/>
      <c r="J55" s="107"/>
      <c r="K55" s="106"/>
      <c r="L55" s="103"/>
      <c r="M55" s="106"/>
      <c r="N55" s="106"/>
      <c r="O55" s="106"/>
      <c r="P55" s="106"/>
      <c r="Q55" s="106"/>
      <c r="R55" s="106"/>
      <c r="S55" s="106"/>
      <c r="T55" s="106"/>
      <c r="U55" s="106"/>
      <c r="V55" s="103"/>
      <c r="W55" s="103"/>
      <c r="X55" s="103"/>
      <c r="Y55" s="107"/>
      <c r="Z55" s="108"/>
      <c r="AA55" s="103"/>
      <c r="AB55" s="108"/>
      <c r="AC55" s="106"/>
      <c r="AD55" s="109"/>
      <c r="AE55" s="109"/>
      <c r="AF55" s="109"/>
      <c r="AG55" s="110"/>
      <c r="AH55" s="111"/>
      <c r="AI55" s="111"/>
      <c r="AJ55" s="112" t="s">
        <v>134</v>
      </c>
    </row>
    <row r="56" spans="1:36" ht="18.5" thickBot="1" x14ac:dyDescent="0.45">
      <c r="A56" s="201" t="s">
        <v>105</v>
      </c>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row>
    <row r="57" spans="1:36" x14ac:dyDescent="0.25">
      <c r="A57" s="83">
        <v>227</v>
      </c>
      <c r="B57" s="84">
        <v>40879</v>
      </c>
      <c r="C57" s="84" t="s">
        <v>83</v>
      </c>
      <c r="D57" s="85">
        <v>0.59583333333333333</v>
      </c>
      <c r="E57" s="85"/>
      <c r="F57" s="85"/>
      <c r="G57" s="83" t="s">
        <v>11</v>
      </c>
      <c r="H57" s="83">
        <v>767</v>
      </c>
      <c r="I57" s="83">
        <v>4400</v>
      </c>
      <c r="J57" s="101">
        <f>VLOOKUP(L57,'Stage Area Rating 1.0'!$A$3:$B$1803,2,FALSE)</f>
        <v>4443.5050000000001</v>
      </c>
      <c r="K57" s="86">
        <f>H57/J57</f>
        <v>0.172611485752801</v>
      </c>
      <c r="L57" s="83">
        <v>21.09</v>
      </c>
      <c r="M57" s="86">
        <v>0.23599999999999999</v>
      </c>
      <c r="N57" s="86">
        <v>0.26</v>
      </c>
      <c r="O57" s="86">
        <v>0.25</v>
      </c>
      <c r="P57" s="86">
        <v>0.20599999999999999</v>
      </c>
      <c r="Q57" s="86">
        <v>0.20200000000000001</v>
      </c>
      <c r="R57" s="121">
        <v>0.20100000000000001</v>
      </c>
      <c r="S57" s="86">
        <v>0.20599999999999999</v>
      </c>
      <c r="T57" s="86">
        <v>0.217</v>
      </c>
      <c r="U57" s="86">
        <v>0.2</v>
      </c>
      <c r="V57" s="121">
        <f>R57</f>
        <v>0.20100000000000001</v>
      </c>
      <c r="W57" s="86">
        <f>(0.698*V57)+0.031</f>
        <v>0.17129800000000001</v>
      </c>
      <c r="X57" s="86">
        <f t="shared" ref="X57:X79" si="20">K57-W57</f>
        <v>1.3134857528009913E-3</v>
      </c>
      <c r="Y57" s="101">
        <f>W57*J57</f>
        <v>761.16351949</v>
      </c>
      <c r="Z57" s="90">
        <f>((H57-Y57)/Y57)*100</f>
        <v>0.76678405632348223</v>
      </c>
      <c r="AA57" s="83" t="s">
        <v>43</v>
      </c>
      <c r="AB57" s="90">
        <v>5</v>
      </c>
      <c r="AC57" s="86">
        <f t="shared" ref="AC57:AC74" si="21">((K57-0.031)/0.698)-V57</f>
        <v>1.881784746133236E-3</v>
      </c>
      <c r="AD57" s="88"/>
      <c r="AE57" s="88"/>
      <c r="AF57" s="88"/>
      <c r="AG57" s="87"/>
      <c r="AH57" s="83" t="s">
        <v>38</v>
      </c>
      <c r="AI57" s="83" t="s">
        <v>48</v>
      </c>
      <c r="AJ57" s="89" t="s">
        <v>81</v>
      </c>
    </row>
    <row r="58" spans="1:36" s="40" customFormat="1" x14ac:dyDescent="0.25">
      <c r="A58" s="62">
        <v>228</v>
      </c>
      <c r="B58" s="63">
        <v>40947</v>
      </c>
      <c r="C58" s="63" t="s">
        <v>83</v>
      </c>
      <c r="D58" s="65">
        <v>0.49444444444444446</v>
      </c>
      <c r="E58" s="65"/>
      <c r="F58" s="65"/>
      <c r="G58" s="62" t="s">
        <v>11</v>
      </c>
      <c r="H58" s="62">
        <v>1210</v>
      </c>
      <c r="I58" s="62">
        <v>3640</v>
      </c>
      <c r="J58" s="100">
        <f>VLOOKUP(L58,'Stage Area Rating 1.0'!$A$3:$B$1803,2,FALSE)</f>
        <v>3929.114</v>
      </c>
      <c r="K58" s="86">
        <f t="shared" ref="K58:K79" si="22">H58/J58</f>
        <v>0.30795746827401799</v>
      </c>
      <c r="L58" s="62">
        <v>19.05</v>
      </c>
      <c r="M58" s="64">
        <v>0.39</v>
      </c>
      <c r="N58" s="64">
        <v>0.36</v>
      </c>
      <c r="O58" s="64">
        <v>0.43</v>
      </c>
      <c r="P58" s="64">
        <v>0.34100000000000003</v>
      </c>
      <c r="Q58" s="64">
        <v>0.373</v>
      </c>
      <c r="R58" s="122">
        <v>0.432</v>
      </c>
      <c r="S58" s="64">
        <v>0.41399999999999998</v>
      </c>
      <c r="T58" s="64">
        <v>0.41099999999999998</v>
      </c>
      <c r="U58" s="64">
        <v>0.39300000000000002</v>
      </c>
      <c r="V58" s="121">
        <f t="shared" ref="V58:V79" si="23">R58</f>
        <v>0.432</v>
      </c>
      <c r="W58" s="86">
        <f t="shared" ref="W58:W79" si="24">(0.698*V58)+0.031</f>
        <v>0.33253599999999994</v>
      </c>
      <c r="X58" s="86">
        <f t="shared" si="20"/>
        <v>-2.4578531725981956E-2</v>
      </c>
      <c r="Y58" s="101">
        <f t="shared" ref="Y58:Y78" si="25">W58*J58</f>
        <v>1306.5718531039997</v>
      </c>
      <c r="Z58" s="73">
        <f>((H58-Y58)/Y58)*100</f>
        <v>-7.3912393623493164</v>
      </c>
      <c r="AA58" s="62" t="s">
        <v>43</v>
      </c>
      <c r="AB58" s="73">
        <v>5</v>
      </c>
      <c r="AC58" s="86">
        <f t="shared" si="21"/>
        <v>-3.5212796169028615E-2</v>
      </c>
      <c r="AD58" s="62"/>
      <c r="AE58" s="62"/>
      <c r="AF58" s="64"/>
      <c r="AG58" s="73"/>
      <c r="AH58" s="62" t="s">
        <v>38</v>
      </c>
      <c r="AI58" s="62" t="s">
        <v>48</v>
      </c>
      <c r="AJ58" s="74"/>
    </row>
    <row r="59" spans="1:36" s="40" customFormat="1" x14ac:dyDescent="0.25">
      <c r="A59" s="62">
        <v>229</v>
      </c>
      <c r="B59" s="63">
        <v>40966</v>
      </c>
      <c r="C59" s="84" t="s">
        <v>83</v>
      </c>
      <c r="D59" s="65">
        <v>0.50277777777777777</v>
      </c>
      <c r="E59" s="65"/>
      <c r="F59" s="65"/>
      <c r="G59" s="62" t="s">
        <v>24</v>
      </c>
      <c r="H59" s="62">
        <v>2440</v>
      </c>
      <c r="I59" s="62">
        <v>4070</v>
      </c>
      <c r="J59" s="100">
        <f>VLOOKUP(L59,'Stage Area Rating 1.0'!$A$3:$B$1803,2,FALSE)</f>
        <v>4274.6989999999996</v>
      </c>
      <c r="K59" s="86">
        <f t="shared" si="22"/>
        <v>0.57080042360877348</v>
      </c>
      <c r="L59" s="62">
        <v>20.43</v>
      </c>
      <c r="M59" s="64">
        <v>0.81</v>
      </c>
      <c r="N59" s="64">
        <v>0.79</v>
      </c>
      <c r="O59" s="64">
        <v>0.82</v>
      </c>
      <c r="P59" s="64">
        <v>0.72</v>
      </c>
      <c r="Q59" s="64">
        <v>0.75</v>
      </c>
      <c r="R59" s="122">
        <v>0.78500000000000003</v>
      </c>
      <c r="S59" s="64">
        <v>0.76700000000000002</v>
      </c>
      <c r="T59" s="64">
        <v>0.74099999999999999</v>
      </c>
      <c r="U59" s="64">
        <v>0.754</v>
      </c>
      <c r="V59" s="121">
        <f t="shared" si="23"/>
        <v>0.78500000000000003</v>
      </c>
      <c r="W59" s="86">
        <f t="shared" si="24"/>
        <v>0.57893000000000006</v>
      </c>
      <c r="X59" s="86">
        <f t="shared" si="20"/>
        <v>-8.1295763912265784E-3</v>
      </c>
      <c r="Y59" s="101">
        <f t="shared" si="25"/>
        <v>2474.75149207</v>
      </c>
      <c r="Z59" s="73">
        <f>((H59-Y59)/Y59)*100</f>
        <v>-1.4042416857351701</v>
      </c>
      <c r="AA59" s="62" t="s">
        <v>43</v>
      </c>
      <c r="AB59" s="73">
        <v>5</v>
      </c>
      <c r="AC59" s="86">
        <f t="shared" si="21"/>
        <v>-1.1646957580553785E-2</v>
      </c>
      <c r="AD59" s="62"/>
      <c r="AE59" s="62"/>
      <c r="AF59" s="64"/>
      <c r="AG59" s="73"/>
      <c r="AH59" s="62" t="s">
        <v>38</v>
      </c>
      <c r="AI59" s="62" t="s">
        <v>48</v>
      </c>
      <c r="AJ59" s="62"/>
    </row>
    <row r="60" spans="1:36" s="40" customFormat="1" x14ac:dyDescent="0.25">
      <c r="A60" s="62">
        <v>230</v>
      </c>
      <c r="B60" s="63">
        <v>40985</v>
      </c>
      <c r="C60" s="63" t="s">
        <v>83</v>
      </c>
      <c r="D60" s="65">
        <v>0.55625000000000002</v>
      </c>
      <c r="E60" s="65"/>
      <c r="F60" s="65"/>
      <c r="G60" s="62" t="s">
        <v>24</v>
      </c>
      <c r="H60" s="62">
        <v>10400</v>
      </c>
      <c r="I60" s="62">
        <v>4960</v>
      </c>
      <c r="J60" s="100">
        <f>VLOOKUP(L60,'Stage Area Rating 1.0'!$A$3:$B$1803,2,FALSE)</f>
        <v>5029.9409999999998</v>
      </c>
      <c r="K60" s="86">
        <f t="shared" si="22"/>
        <v>2.0676186857857779</v>
      </c>
      <c r="L60" s="62">
        <v>23.28</v>
      </c>
      <c r="M60" s="64">
        <v>3.04</v>
      </c>
      <c r="N60" s="64">
        <v>3.03</v>
      </c>
      <c r="O60" s="64">
        <v>2.98</v>
      </c>
      <c r="P60" s="64">
        <v>3.0169999999999999</v>
      </c>
      <c r="Q60" s="64">
        <v>2.9279999999999999</v>
      </c>
      <c r="R60" s="122">
        <v>2.8010000000000002</v>
      </c>
      <c r="S60" s="64">
        <v>2.6930000000000001</v>
      </c>
      <c r="T60" s="64">
        <v>2.625</v>
      </c>
      <c r="U60" s="64">
        <v>2.8170000000000002</v>
      </c>
      <c r="V60" s="121">
        <f t="shared" si="23"/>
        <v>2.8010000000000002</v>
      </c>
      <c r="W60" s="86">
        <f t="shared" si="24"/>
        <v>1.9860979999999999</v>
      </c>
      <c r="X60" s="86">
        <f t="shared" si="20"/>
        <v>8.152068578577798E-2</v>
      </c>
      <c r="Y60" s="101">
        <f t="shared" si="25"/>
        <v>9989.9557602179993</v>
      </c>
      <c r="Z60" s="73">
        <f>((H60-Y60)/Y60)*100</f>
        <v>4.104565121448073</v>
      </c>
      <c r="AA60" s="62" t="s">
        <v>43</v>
      </c>
      <c r="AB60" s="73">
        <v>5</v>
      </c>
      <c r="AC60" s="86">
        <f t="shared" si="21"/>
        <v>0.11679181344667322</v>
      </c>
      <c r="AD60" s="62"/>
      <c r="AE60" s="62"/>
      <c r="AF60" s="64"/>
      <c r="AG60" s="73"/>
      <c r="AH60" s="62" t="s">
        <v>38</v>
      </c>
      <c r="AI60" s="62" t="s">
        <v>48</v>
      </c>
      <c r="AJ60" s="62"/>
    </row>
    <row r="61" spans="1:36" x14ac:dyDescent="0.3">
      <c r="A61" s="62">
        <v>231</v>
      </c>
      <c r="B61" s="63">
        <v>41031</v>
      </c>
      <c r="C61" s="59" t="s">
        <v>84</v>
      </c>
      <c r="D61" s="75">
        <v>0.40862268518518513</v>
      </c>
      <c r="E61" s="75"/>
      <c r="F61" s="75"/>
      <c r="G61" s="62" t="s">
        <v>11</v>
      </c>
      <c r="H61" s="62">
        <v>13900</v>
      </c>
      <c r="I61" s="62">
        <v>6650</v>
      </c>
      <c r="J61" s="100">
        <f>VLOOKUP(L61,'Stage Area Rating 1.0'!$A$3:$B$1803,2,FALSE)</f>
        <v>7268.2650000000003</v>
      </c>
      <c r="K61" s="86">
        <f t="shared" si="22"/>
        <v>1.9124233912770103</v>
      </c>
      <c r="L61" s="62">
        <v>30.09</v>
      </c>
      <c r="M61" s="64">
        <v>3.16</v>
      </c>
      <c r="N61" s="64">
        <v>3.01</v>
      </c>
      <c r="O61" s="64">
        <v>3.14</v>
      </c>
      <c r="P61" s="64">
        <v>3.1</v>
      </c>
      <c r="Q61" s="64">
        <v>2.96</v>
      </c>
      <c r="R61" s="122">
        <v>2.88</v>
      </c>
      <c r="S61" s="64">
        <v>2.79</v>
      </c>
      <c r="T61" s="64">
        <v>2.73</v>
      </c>
      <c r="U61" s="64">
        <v>2.89</v>
      </c>
      <c r="V61" s="121">
        <f t="shared" si="23"/>
        <v>2.88</v>
      </c>
      <c r="W61" s="86">
        <f t="shared" si="24"/>
        <v>2.0412399999999997</v>
      </c>
      <c r="X61" s="86">
        <f t="shared" si="20"/>
        <v>-0.12881660872298939</v>
      </c>
      <c r="Y61" s="101">
        <f t="shared" si="25"/>
        <v>14836.273248599999</v>
      </c>
      <c r="Z61" s="73">
        <f>((H61-Y61)/Y61)*100</f>
        <v>-6.3107037253331031</v>
      </c>
      <c r="AA61" s="62" t="s">
        <v>43</v>
      </c>
      <c r="AB61" s="73">
        <v>5</v>
      </c>
      <c r="AC61" s="86">
        <f t="shared" si="21"/>
        <v>-0.184551015362449</v>
      </c>
      <c r="AD61" s="62"/>
      <c r="AE61" s="62"/>
      <c r="AF61" s="64"/>
      <c r="AG61" s="73"/>
      <c r="AH61" s="62" t="s">
        <v>38</v>
      </c>
      <c r="AI61" s="62" t="s">
        <v>48</v>
      </c>
      <c r="AJ61" s="70"/>
    </row>
    <row r="62" spans="1:36" x14ac:dyDescent="0.3">
      <c r="A62" s="62">
        <v>232</v>
      </c>
      <c r="B62" s="63">
        <v>41096</v>
      </c>
      <c r="C62" s="59" t="s">
        <v>84</v>
      </c>
      <c r="D62" s="75">
        <v>0.46458333333333335</v>
      </c>
      <c r="E62" s="75"/>
      <c r="F62" s="75"/>
      <c r="G62" s="62" t="s">
        <v>11</v>
      </c>
      <c r="H62" s="62">
        <v>2330</v>
      </c>
      <c r="I62" s="62">
        <v>5200</v>
      </c>
      <c r="J62" s="100">
        <f>VLOOKUP(L62,'Stage Area Rating 1.0'!$A$3:$B$1803,2,FALSE)</f>
        <v>5536.8590000000004</v>
      </c>
      <c r="K62" s="86">
        <f t="shared" si="22"/>
        <v>0.4208162064448453</v>
      </c>
      <c r="L62" s="62">
        <v>24.98</v>
      </c>
      <c r="M62" s="64">
        <v>0.56000000000000005</v>
      </c>
      <c r="N62" s="64">
        <v>0.6</v>
      </c>
      <c r="O62" s="64">
        <v>0.57999999999999996</v>
      </c>
      <c r="P62" s="64">
        <v>0.56499999999999995</v>
      </c>
      <c r="Q62" s="64">
        <v>0.57799999999999996</v>
      </c>
      <c r="R62" s="122">
        <v>0.59499999999999997</v>
      </c>
      <c r="S62" s="64">
        <v>0.57099999999999995</v>
      </c>
      <c r="T62" s="64">
        <v>0.57199999999999995</v>
      </c>
      <c r="U62" s="64">
        <v>0.57699999999999996</v>
      </c>
      <c r="V62" s="121">
        <f t="shared" si="23"/>
        <v>0.59499999999999997</v>
      </c>
      <c r="W62" s="86">
        <f t="shared" si="24"/>
        <v>0.44630999999999998</v>
      </c>
      <c r="X62" s="86">
        <f t="shared" si="20"/>
        <v>-2.5493793555154687E-2</v>
      </c>
      <c r="Y62" s="101">
        <f t="shared" si="25"/>
        <v>2471.1555402899999</v>
      </c>
      <c r="Z62" s="73">
        <f t="shared" ref="Z62:Z78" si="26">((H62-Y62)/Y62)*100</f>
        <v>-5.7121268972585471</v>
      </c>
      <c r="AA62" s="62" t="s">
        <v>43</v>
      </c>
      <c r="AB62" s="73">
        <v>5</v>
      </c>
      <c r="AC62" s="86">
        <f t="shared" si="21"/>
        <v>-3.652405953460558E-2</v>
      </c>
      <c r="AD62" s="62"/>
      <c r="AE62" s="62"/>
      <c r="AF62" s="64"/>
      <c r="AG62" s="73"/>
      <c r="AH62" s="62" t="s">
        <v>38</v>
      </c>
      <c r="AI62" s="62" t="s">
        <v>48</v>
      </c>
      <c r="AJ62" s="67"/>
    </row>
    <row r="63" spans="1:36" x14ac:dyDescent="0.3">
      <c r="A63" s="62">
        <v>233</v>
      </c>
      <c r="B63" s="63">
        <v>41192</v>
      </c>
      <c r="C63" s="59" t="s">
        <v>84</v>
      </c>
      <c r="D63" s="65">
        <v>0.4368055555555555</v>
      </c>
      <c r="E63" s="65"/>
      <c r="F63" s="65"/>
      <c r="G63" s="62" t="s">
        <v>34</v>
      </c>
      <c r="H63" s="62">
        <v>475</v>
      </c>
      <c r="I63" s="62">
        <v>4900</v>
      </c>
      <c r="J63" s="100">
        <f>VLOOKUP(L63,'Stage Area Rating 1.0'!$A$3:$B$1803,2,FALSE)</f>
        <v>5176.152</v>
      </c>
      <c r="K63" s="86">
        <f t="shared" si="22"/>
        <v>9.1767011478797372E-2</v>
      </c>
      <c r="L63" s="62">
        <v>23.79</v>
      </c>
      <c r="M63" s="64">
        <v>0.1</v>
      </c>
      <c r="N63" s="64">
        <v>0.15</v>
      </c>
      <c r="O63" s="64">
        <v>0.13</v>
      </c>
      <c r="P63" s="64">
        <v>9.9000000000000005E-2</v>
      </c>
      <c r="Q63" s="64">
        <v>9.7000000000000003E-2</v>
      </c>
      <c r="R63" s="122">
        <v>9.4E-2</v>
      </c>
      <c r="S63" s="64">
        <v>0.10100000000000001</v>
      </c>
      <c r="T63" s="64">
        <v>0.10299999999999999</v>
      </c>
      <c r="U63" s="64">
        <v>9.8000000000000004E-2</v>
      </c>
      <c r="V63" s="121">
        <f t="shared" si="23"/>
        <v>9.4E-2</v>
      </c>
      <c r="W63" s="86">
        <f t="shared" si="24"/>
        <v>9.661199999999999E-2</v>
      </c>
      <c r="X63" s="86">
        <f t="shared" si="20"/>
        <v>-4.8449885212026172E-3</v>
      </c>
      <c r="Y63" s="101">
        <f t="shared" si="25"/>
        <v>500.07839702399997</v>
      </c>
      <c r="Z63" s="73">
        <f t="shared" si="26"/>
        <v>-5.0148930994106502</v>
      </c>
      <c r="AA63" s="62" t="s">
        <v>43</v>
      </c>
      <c r="AB63" s="73">
        <v>5</v>
      </c>
      <c r="AC63" s="86">
        <f t="shared" si="21"/>
        <v>-6.9412442997172225E-3</v>
      </c>
      <c r="AD63" s="62"/>
      <c r="AE63" s="62"/>
      <c r="AF63" s="64"/>
      <c r="AG63" s="73"/>
      <c r="AH63" s="62" t="s">
        <v>38</v>
      </c>
      <c r="AI63" s="62" t="s">
        <v>48</v>
      </c>
      <c r="AJ63" s="67"/>
    </row>
    <row r="64" spans="1:36" x14ac:dyDescent="0.25">
      <c r="A64" s="62">
        <v>234</v>
      </c>
      <c r="B64" s="63">
        <v>41248</v>
      </c>
      <c r="C64" s="63" t="s">
        <v>83</v>
      </c>
      <c r="D64" s="75">
        <v>0.51517361111111104</v>
      </c>
      <c r="E64" s="75"/>
      <c r="F64" s="75"/>
      <c r="G64" s="62" t="s">
        <v>24</v>
      </c>
      <c r="H64" s="62">
        <v>6490</v>
      </c>
      <c r="I64" s="62">
        <v>4830</v>
      </c>
      <c r="J64" s="100">
        <f>VLOOKUP(L64,'Stage Area Rating 1.0'!$A$3:$B$1803,2,FALSE)</f>
        <v>5083.8029999999999</v>
      </c>
      <c r="K64" s="86">
        <f t="shared" si="22"/>
        <v>1.2766033616959587</v>
      </c>
      <c r="L64" s="62">
        <v>23.47</v>
      </c>
      <c r="M64" s="64" t="s">
        <v>55</v>
      </c>
      <c r="N64" s="64" t="s">
        <v>55</v>
      </c>
      <c r="O64" s="64" t="s">
        <v>55</v>
      </c>
      <c r="P64" s="64">
        <v>1.83</v>
      </c>
      <c r="Q64" s="64">
        <v>1.79</v>
      </c>
      <c r="R64" s="122">
        <v>1.73</v>
      </c>
      <c r="S64" s="64">
        <v>1.66</v>
      </c>
      <c r="T64" s="64">
        <v>1.6</v>
      </c>
      <c r="U64" s="64">
        <v>1.73</v>
      </c>
      <c r="V64" s="121">
        <f t="shared" si="23"/>
        <v>1.73</v>
      </c>
      <c r="W64" s="86">
        <f t="shared" si="24"/>
        <v>1.2385399999999998</v>
      </c>
      <c r="X64" s="86">
        <f t="shared" si="20"/>
        <v>3.8063361695958919E-2</v>
      </c>
      <c r="Y64" s="101">
        <f t="shared" si="25"/>
        <v>6296.4933676199989</v>
      </c>
      <c r="Z64" s="73">
        <f t="shared" si="26"/>
        <v>3.0732444407091357</v>
      </c>
      <c r="AA64" s="62" t="s">
        <v>43</v>
      </c>
      <c r="AB64" s="73">
        <v>5</v>
      </c>
      <c r="AC64" s="86">
        <f t="shared" si="21"/>
        <v>5.4532036813694562E-2</v>
      </c>
      <c r="AD64" s="62"/>
      <c r="AE64" s="62"/>
      <c r="AF64" s="64"/>
      <c r="AG64" s="73"/>
      <c r="AH64" s="62" t="s">
        <v>38</v>
      </c>
      <c r="AI64" s="62" t="s">
        <v>48</v>
      </c>
      <c r="AJ64" s="67" t="s">
        <v>135</v>
      </c>
    </row>
    <row r="65" spans="1:36" x14ac:dyDescent="0.25">
      <c r="A65" s="76">
        <v>235</v>
      </c>
      <c r="B65" s="63">
        <v>41309</v>
      </c>
      <c r="C65" s="84" t="s">
        <v>83</v>
      </c>
      <c r="D65" s="75">
        <v>0.44052083333333331</v>
      </c>
      <c r="E65" s="75"/>
      <c r="F65" s="75"/>
      <c r="G65" s="62" t="s">
        <v>24</v>
      </c>
      <c r="H65" s="62">
        <v>2020</v>
      </c>
      <c r="I65" s="62">
        <v>3910</v>
      </c>
      <c r="J65" s="100">
        <f>VLOOKUP(L65,'Stage Area Rating 1.0'!$A$3:$B$1803,2,FALSE)</f>
        <v>4153.3639999999996</v>
      </c>
      <c r="K65" s="86">
        <f t="shared" si="22"/>
        <v>0.48635274924133792</v>
      </c>
      <c r="L65" s="62">
        <v>19.95</v>
      </c>
      <c r="M65" s="64">
        <v>0.56999999999999995</v>
      </c>
      <c r="N65" s="64">
        <v>0.61</v>
      </c>
      <c r="O65" s="64">
        <v>0.65</v>
      </c>
      <c r="P65" s="64">
        <v>0.56999999999999995</v>
      </c>
      <c r="Q65" s="64">
        <v>0.61</v>
      </c>
      <c r="R65" s="122">
        <v>0.65</v>
      </c>
      <c r="S65" s="64">
        <v>0.64</v>
      </c>
      <c r="T65" s="64">
        <v>0.67</v>
      </c>
      <c r="U65" s="64">
        <v>0.63</v>
      </c>
      <c r="V65" s="121">
        <f t="shared" si="23"/>
        <v>0.65</v>
      </c>
      <c r="W65" s="86">
        <f t="shared" si="24"/>
        <v>0.48470000000000002</v>
      </c>
      <c r="X65" s="86">
        <f t="shared" si="20"/>
        <v>1.652749241337903E-3</v>
      </c>
      <c r="Y65" s="101">
        <f t="shared" si="25"/>
        <v>2013.1355308</v>
      </c>
      <c r="Z65" s="73">
        <f t="shared" si="26"/>
        <v>0.34098395736287856</v>
      </c>
      <c r="AA65" s="62" t="s">
        <v>43</v>
      </c>
      <c r="AB65" s="73">
        <v>5</v>
      </c>
      <c r="AC65" s="86">
        <f t="shared" si="21"/>
        <v>2.3678355893094194E-3</v>
      </c>
      <c r="AD65" s="67"/>
      <c r="AE65" s="67"/>
      <c r="AF65" s="67"/>
      <c r="AG65" s="77"/>
      <c r="AH65" s="62" t="s">
        <v>38</v>
      </c>
      <c r="AI65" s="62" t="s">
        <v>48</v>
      </c>
      <c r="AJ65" s="67"/>
    </row>
    <row r="66" spans="1:36" x14ac:dyDescent="0.3">
      <c r="A66" s="62">
        <v>236</v>
      </c>
      <c r="B66" s="63">
        <v>41361</v>
      </c>
      <c r="C66" s="59" t="s">
        <v>84</v>
      </c>
      <c r="D66" s="75">
        <v>0.51891203703703703</v>
      </c>
      <c r="E66" s="75"/>
      <c r="F66" s="75"/>
      <c r="G66" s="62" t="s">
        <v>24</v>
      </c>
      <c r="H66" s="62">
        <v>4230</v>
      </c>
      <c r="I66" s="62">
        <v>4580</v>
      </c>
      <c r="J66" s="100">
        <f>VLOOKUP(L66,'Stage Area Rating 1.0'!$A$3:$B$1803,2,FALSE)</f>
        <v>4858.29</v>
      </c>
      <c r="K66" s="86">
        <f t="shared" si="22"/>
        <v>0.87067671958652115</v>
      </c>
      <c r="L66" s="62">
        <v>22.66</v>
      </c>
      <c r="M66" s="64">
        <v>1.254</v>
      </c>
      <c r="N66" s="64">
        <v>1.2310000000000001</v>
      </c>
      <c r="O66" s="64">
        <v>1.177</v>
      </c>
      <c r="P66" s="64">
        <v>1.254</v>
      </c>
      <c r="Q66" s="64">
        <v>1.2310000000000001</v>
      </c>
      <c r="R66" s="122">
        <v>1.177</v>
      </c>
      <c r="S66" s="64">
        <v>1.1319999999999999</v>
      </c>
      <c r="T66" s="64">
        <v>1.107</v>
      </c>
      <c r="U66" s="64">
        <v>1.1859999999999999</v>
      </c>
      <c r="V66" s="121">
        <f t="shared" si="23"/>
        <v>1.177</v>
      </c>
      <c r="W66" s="86">
        <f t="shared" si="24"/>
        <v>0.85254600000000003</v>
      </c>
      <c r="X66" s="86">
        <f t="shared" si="20"/>
        <v>1.8130719586521127E-2</v>
      </c>
      <c r="Y66" s="101">
        <f t="shared" si="25"/>
        <v>4141.9157063399998</v>
      </c>
      <c r="Z66" s="73">
        <f t="shared" si="26"/>
        <v>2.1266558738790895</v>
      </c>
      <c r="AA66" s="62" t="s">
        <v>43</v>
      </c>
      <c r="AB66" s="73">
        <v>5</v>
      </c>
      <c r="AC66" s="86">
        <f t="shared" si="21"/>
        <v>2.5975242960631917E-2</v>
      </c>
      <c r="AD66" s="67"/>
      <c r="AE66" s="67"/>
      <c r="AF66" s="67"/>
      <c r="AG66" s="78"/>
      <c r="AH66" s="62" t="s">
        <v>38</v>
      </c>
      <c r="AI66" s="62" t="s">
        <v>48</v>
      </c>
      <c r="AJ66" s="67"/>
    </row>
    <row r="67" spans="1:36" x14ac:dyDescent="0.3">
      <c r="A67" s="62">
        <v>237</v>
      </c>
      <c r="B67" s="63">
        <v>41372</v>
      </c>
      <c r="C67" s="59" t="s">
        <v>84</v>
      </c>
      <c r="D67" s="75">
        <v>0.44726851851851851</v>
      </c>
      <c r="E67" s="75"/>
      <c r="F67" s="75"/>
      <c r="G67" s="62" t="s">
        <v>24</v>
      </c>
      <c r="H67" s="62">
        <v>13700</v>
      </c>
      <c r="I67" s="62">
        <v>5490</v>
      </c>
      <c r="J67" s="100">
        <f>VLOOKUP(L67,'Stage Area Rating 1.0'!$A$3:$B$1803,2,FALSE)</f>
        <v>5814.1790000000001</v>
      </c>
      <c r="K67" s="86">
        <f t="shared" si="22"/>
        <v>2.3563086035018874</v>
      </c>
      <c r="L67" s="62">
        <v>25.87</v>
      </c>
      <c r="M67" s="64">
        <v>3.5270000000000001</v>
      </c>
      <c r="N67" s="64">
        <v>3.4039999999999999</v>
      </c>
      <c r="O67" s="64">
        <v>3.2490000000000001</v>
      </c>
      <c r="P67" s="64">
        <v>3.5270000000000001</v>
      </c>
      <c r="Q67" s="64">
        <v>3.4039999999999999</v>
      </c>
      <c r="R67" s="122">
        <v>3.2490000000000001</v>
      </c>
      <c r="S67" s="64">
        <v>3.1829999999999998</v>
      </c>
      <c r="T67" s="64">
        <v>3.117</v>
      </c>
      <c r="U67" s="64">
        <v>3.3109999999999999</v>
      </c>
      <c r="V67" s="121">
        <f t="shared" si="23"/>
        <v>3.2490000000000001</v>
      </c>
      <c r="W67" s="86">
        <f t="shared" si="24"/>
        <v>2.2988020000000002</v>
      </c>
      <c r="X67" s="86">
        <f t="shared" si="20"/>
        <v>5.7506603501887188E-2</v>
      </c>
      <c r="Y67" s="101">
        <f t="shared" si="25"/>
        <v>13365.646313558002</v>
      </c>
      <c r="Z67" s="73">
        <f t="shared" si="26"/>
        <v>2.5015901109311325</v>
      </c>
      <c r="AA67" s="62" t="s">
        <v>43</v>
      </c>
      <c r="AB67" s="73">
        <v>5</v>
      </c>
      <c r="AC67" s="86">
        <f t="shared" si="21"/>
        <v>8.2387684100125202E-2</v>
      </c>
      <c r="AD67" s="62"/>
      <c r="AE67" s="62"/>
      <c r="AF67" s="62"/>
      <c r="AG67" s="79"/>
      <c r="AH67" s="62" t="s">
        <v>38</v>
      </c>
      <c r="AI67" s="62" t="s">
        <v>48</v>
      </c>
      <c r="AJ67" s="67"/>
    </row>
    <row r="68" spans="1:36" x14ac:dyDescent="0.3">
      <c r="A68" s="62">
        <v>238</v>
      </c>
      <c r="B68" s="63">
        <v>41456</v>
      </c>
      <c r="C68" s="59" t="s">
        <v>84</v>
      </c>
      <c r="D68" s="75">
        <v>0.49561342592592594</v>
      </c>
      <c r="E68" s="75"/>
      <c r="F68" s="75"/>
      <c r="G68" s="62" t="s">
        <v>34</v>
      </c>
      <c r="H68" s="62">
        <v>1470</v>
      </c>
      <c r="I68" s="62">
        <v>5470</v>
      </c>
      <c r="J68" s="100">
        <f>VLOOKUP(L68,'Stage Area Rating 1.0'!$A$3:$B$1803,2,FALSE)</f>
        <v>5567.93</v>
      </c>
      <c r="K68" s="86">
        <f t="shared" si="22"/>
        <v>0.26401193980527771</v>
      </c>
      <c r="L68" s="62">
        <v>25.08</v>
      </c>
      <c r="M68" s="64">
        <v>0.19700000000000001</v>
      </c>
      <c r="N68" s="64">
        <v>0.19900000000000001</v>
      </c>
      <c r="O68" s="64">
        <v>0.24099999999999999</v>
      </c>
      <c r="P68" s="64">
        <v>0.19700000000000001</v>
      </c>
      <c r="Q68" s="64">
        <v>0.19900000000000001</v>
      </c>
      <c r="R68" s="122">
        <v>0.24099999999999999</v>
      </c>
      <c r="S68" s="64">
        <v>0.29699999999999999</v>
      </c>
      <c r="T68" s="64">
        <v>0.31900000000000001</v>
      </c>
      <c r="U68" s="64">
        <v>0.246</v>
      </c>
      <c r="V68" s="121">
        <f t="shared" si="23"/>
        <v>0.24099999999999999</v>
      </c>
      <c r="W68" s="86">
        <f t="shared" si="24"/>
        <v>0.19921799999999998</v>
      </c>
      <c r="X68" s="86">
        <f t="shared" si="20"/>
        <v>6.4793939805277728E-2</v>
      </c>
      <c r="Y68" s="101">
        <f t="shared" si="25"/>
        <v>1109.23187874</v>
      </c>
      <c r="Z68" s="73">
        <f t="shared" si="26"/>
        <v>32.524139287252027</v>
      </c>
      <c r="AA68" s="62" t="s">
        <v>43</v>
      </c>
      <c r="AB68" s="73">
        <v>5</v>
      </c>
      <c r="AC68" s="86">
        <f t="shared" si="21"/>
        <v>9.2827993990369229E-2</v>
      </c>
      <c r="AD68" s="62"/>
      <c r="AE68" s="62"/>
      <c r="AF68" s="62"/>
      <c r="AG68" s="79"/>
      <c r="AH68" s="62" t="s">
        <v>38</v>
      </c>
      <c r="AI68" s="62" t="s">
        <v>48</v>
      </c>
      <c r="AJ68" s="67"/>
    </row>
    <row r="69" spans="1:36" x14ac:dyDescent="0.3">
      <c r="A69" s="62">
        <v>239</v>
      </c>
      <c r="B69" s="63">
        <v>41568</v>
      </c>
      <c r="C69" s="59" t="s">
        <v>84</v>
      </c>
      <c r="D69" s="75">
        <v>0.53596064814814814</v>
      </c>
      <c r="E69" s="75"/>
      <c r="F69" s="75"/>
      <c r="G69" s="62" t="s">
        <v>11</v>
      </c>
      <c r="H69" s="62">
        <v>531</v>
      </c>
      <c r="I69" s="62">
        <v>4880</v>
      </c>
      <c r="J69" s="100">
        <f>VLOOKUP(L69,'Stage Area Rating 1.0'!$A$3:$B$1803,2,FALSE)</f>
        <v>5072.4040000000005</v>
      </c>
      <c r="K69" s="86">
        <f t="shared" si="22"/>
        <v>0.10468409062054204</v>
      </c>
      <c r="L69" s="62">
        <v>23.43</v>
      </c>
      <c r="M69" s="64">
        <v>0.113</v>
      </c>
      <c r="N69" s="64">
        <v>0.12</v>
      </c>
      <c r="O69" s="64">
        <v>0.11600000000000001</v>
      </c>
      <c r="P69" s="64">
        <v>0.113</v>
      </c>
      <c r="Q69" s="64">
        <v>0.12</v>
      </c>
      <c r="R69" s="122">
        <v>0.11600000000000001</v>
      </c>
      <c r="S69" s="64">
        <v>0.1</v>
      </c>
      <c r="T69" s="64">
        <v>9.1999999999999998E-2</v>
      </c>
      <c r="U69" s="64">
        <v>0.109</v>
      </c>
      <c r="V69" s="121">
        <f t="shared" si="23"/>
        <v>0.11600000000000001</v>
      </c>
      <c r="W69" s="86">
        <f t="shared" si="24"/>
        <v>0.111968</v>
      </c>
      <c r="X69" s="86">
        <f t="shared" si="20"/>
        <v>-7.2839093794579562E-3</v>
      </c>
      <c r="Y69" s="101">
        <f t="shared" si="25"/>
        <v>567.9469310720001</v>
      </c>
      <c r="Z69" s="73">
        <f t="shared" si="26"/>
        <v>-6.505349188569916</v>
      </c>
      <c r="AA69" s="62" t="s">
        <v>43</v>
      </c>
      <c r="AB69" s="73">
        <v>5</v>
      </c>
      <c r="AC69" s="86">
        <f t="shared" si="21"/>
        <v>-1.0435400257103086E-2</v>
      </c>
      <c r="AD69" s="62"/>
      <c r="AE69" s="62"/>
      <c r="AF69" s="62"/>
      <c r="AG69" s="79"/>
      <c r="AH69" s="62" t="s">
        <v>38</v>
      </c>
      <c r="AI69" s="62" t="s">
        <v>48</v>
      </c>
      <c r="AJ69" s="67"/>
    </row>
    <row r="70" spans="1:36" x14ac:dyDescent="0.25">
      <c r="A70" s="62">
        <v>240</v>
      </c>
      <c r="B70" s="63">
        <v>41639</v>
      </c>
      <c r="C70" s="63" t="s">
        <v>83</v>
      </c>
      <c r="D70" s="75">
        <v>0.44773148148148145</v>
      </c>
      <c r="E70" s="75"/>
      <c r="F70" s="75"/>
      <c r="G70" s="62" t="s">
        <v>34</v>
      </c>
      <c r="H70" s="62">
        <v>996</v>
      </c>
      <c r="I70" s="62">
        <v>3710</v>
      </c>
      <c r="J70" s="100">
        <f>VLOOKUP(L70,'Stage Area Rating 1.0'!$A$3:$B$1803,2,FALSE)</f>
        <v>3931.5819999999999</v>
      </c>
      <c r="K70" s="86">
        <f t="shared" si="22"/>
        <v>0.25333313663558332</v>
      </c>
      <c r="L70" s="62">
        <v>19.059999999999999</v>
      </c>
      <c r="M70" s="64">
        <v>0.224</v>
      </c>
      <c r="N70" s="64">
        <v>0.23300000000000001</v>
      </c>
      <c r="O70" s="64">
        <v>0.27800000000000002</v>
      </c>
      <c r="P70" s="64">
        <v>0.224</v>
      </c>
      <c r="Q70" s="64">
        <v>0.23300000000000001</v>
      </c>
      <c r="R70" s="122">
        <v>0.27800000000000002</v>
      </c>
      <c r="S70" s="64">
        <v>0.29399999999999998</v>
      </c>
      <c r="T70" s="64">
        <v>0.25700000000000001</v>
      </c>
      <c r="U70" s="64">
        <v>0.25800000000000001</v>
      </c>
      <c r="V70" s="121">
        <f t="shared" si="23"/>
        <v>0.27800000000000002</v>
      </c>
      <c r="W70" s="86">
        <f t="shared" si="24"/>
        <v>0.22504399999999999</v>
      </c>
      <c r="X70" s="86">
        <f t="shared" si="20"/>
        <v>2.8289136635583328E-2</v>
      </c>
      <c r="Y70" s="101">
        <f t="shared" si="25"/>
        <v>884.77893960799997</v>
      </c>
      <c r="Z70" s="73">
        <f t="shared" si="26"/>
        <v>12.570491386388147</v>
      </c>
      <c r="AA70" s="62" t="s">
        <v>43</v>
      </c>
      <c r="AB70" s="73">
        <v>5</v>
      </c>
      <c r="AC70" s="86">
        <f t="shared" si="21"/>
        <v>4.0528849048113658E-2</v>
      </c>
      <c r="AD70" s="62"/>
      <c r="AE70" s="62"/>
      <c r="AF70" s="62"/>
      <c r="AG70" s="79"/>
      <c r="AH70" s="62" t="s">
        <v>38</v>
      </c>
      <c r="AI70" s="62" t="s">
        <v>48</v>
      </c>
      <c r="AJ70" s="67"/>
    </row>
    <row r="71" spans="1:36" s="27" customFormat="1" x14ac:dyDescent="0.25">
      <c r="A71" s="62">
        <v>241</v>
      </c>
      <c r="B71" s="63">
        <v>41696</v>
      </c>
      <c r="C71" s="84" t="s">
        <v>83</v>
      </c>
      <c r="D71" s="75">
        <v>0.41251157407407407</v>
      </c>
      <c r="E71" s="75"/>
      <c r="F71" s="75"/>
      <c r="G71" s="62" t="s">
        <v>34</v>
      </c>
      <c r="H71" s="62">
        <v>1560</v>
      </c>
      <c r="I71" s="62">
        <v>3930</v>
      </c>
      <c r="J71" s="100">
        <f>VLOOKUP(L71,'Stage Area Rating 1.0'!$A$3:$B$1803,2,FALSE)</f>
        <v>4181.0630000000001</v>
      </c>
      <c r="K71" s="86">
        <f t="shared" si="22"/>
        <v>0.37311085721501924</v>
      </c>
      <c r="L71" s="62">
        <v>20.059999999999999</v>
      </c>
      <c r="M71" s="64">
        <v>0.43</v>
      </c>
      <c r="N71" s="64">
        <v>0.48099999999999998</v>
      </c>
      <c r="O71" s="64">
        <v>0.495</v>
      </c>
      <c r="P71" s="64">
        <v>0.43</v>
      </c>
      <c r="Q71" s="64">
        <v>0.48099999999999998</v>
      </c>
      <c r="R71" s="122">
        <v>0.495</v>
      </c>
      <c r="S71" s="64">
        <v>0.45700000000000002</v>
      </c>
      <c r="T71" s="64">
        <v>0.1101</v>
      </c>
      <c r="U71" s="64">
        <v>0.45200000000000001</v>
      </c>
      <c r="V71" s="121">
        <f t="shared" si="23"/>
        <v>0.495</v>
      </c>
      <c r="W71" s="86">
        <f t="shared" si="24"/>
        <v>0.37651000000000001</v>
      </c>
      <c r="X71" s="86">
        <f t="shared" si="20"/>
        <v>-3.3991427849807687E-3</v>
      </c>
      <c r="Y71" s="101">
        <f t="shared" si="25"/>
        <v>1574.2120301300001</v>
      </c>
      <c r="Z71" s="73">
        <f t="shared" si="26"/>
        <v>-0.902802790093434</v>
      </c>
      <c r="AA71" s="62" t="s">
        <v>43</v>
      </c>
      <c r="AB71" s="73">
        <v>5</v>
      </c>
      <c r="AC71" s="86">
        <f t="shared" si="21"/>
        <v>-4.8698320701729969E-3</v>
      </c>
      <c r="AD71" s="62"/>
      <c r="AE71" s="62"/>
      <c r="AF71" s="62"/>
      <c r="AG71" s="79"/>
      <c r="AH71" s="62" t="s">
        <v>38</v>
      </c>
      <c r="AI71" s="62" t="s">
        <v>48</v>
      </c>
      <c r="AJ71" s="67"/>
    </row>
    <row r="72" spans="1:36" x14ac:dyDescent="0.3">
      <c r="A72" s="62">
        <v>242</v>
      </c>
      <c r="B72" s="63">
        <v>41766</v>
      </c>
      <c r="C72" s="59" t="s">
        <v>84</v>
      </c>
      <c r="D72" s="75">
        <v>0.45905092592592589</v>
      </c>
      <c r="E72" s="75"/>
      <c r="F72" s="75"/>
      <c r="G72" s="62" t="s">
        <v>24</v>
      </c>
      <c r="H72" s="62">
        <v>9620</v>
      </c>
      <c r="I72" s="62">
        <v>5570</v>
      </c>
      <c r="J72" s="100">
        <f>VLOOKUP(L72,'Stage Area Rating 1.0'!$A$3:$B$1803,2,FALSE)</f>
        <v>5904.9279999999999</v>
      </c>
      <c r="K72" s="86">
        <f t="shared" si="22"/>
        <v>1.6291477220382704</v>
      </c>
      <c r="L72" s="62">
        <v>26.16</v>
      </c>
      <c r="M72" s="64">
        <v>2.0449999999999999</v>
      </c>
      <c r="N72" s="64">
        <v>2.4380000000000002</v>
      </c>
      <c r="O72" s="64">
        <v>2.371</v>
      </c>
      <c r="P72" s="64">
        <v>2.0449999999999999</v>
      </c>
      <c r="Q72" s="64">
        <v>2.4380000000000002</v>
      </c>
      <c r="R72" s="122">
        <v>2.371</v>
      </c>
      <c r="S72" s="64">
        <v>2.2829999999999999</v>
      </c>
      <c r="T72" s="64">
        <v>2.2320000000000002</v>
      </c>
      <c r="U72" s="64">
        <v>2.3039999999999998</v>
      </c>
      <c r="V72" s="121">
        <f t="shared" si="23"/>
        <v>2.371</v>
      </c>
      <c r="W72" s="86">
        <f t="shared" si="24"/>
        <v>1.6859579999999998</v>
      </c>
      <c r="X72" s="86">
        <f t="shared" si="20"/>
        <v>-5.6810277961729438E-2</v>
      </c>
      <c r="Y72" s="101">
        <f t="shared" si="25"/>
        <v>9955.4606010239986</v>
      </c>
      <c r="Z72" s="73">
        <f t="shared" si="26"/>
        <v>-3.3696140687804417</v>
      </c>
      <c r="AA72" s="62" t="s">
        <v>43</v>
      </c>
      <c r="AB72" s="73">
        <v>5</v>
      </c>
      <c r="AC72" s="86">
        <f t="shared" si="21"/>
        <v>-8.1390083039726946E-2</v>
      </c>
      <c r="AD72" s="62"/>
      <c r="AE72" s="62"/>
      <c r="AF72" s="62"/>
      <c r="AG72" s="79"/>
      <c r="AH72" s="62" t="s">
        <v>38</v>
      </c>
      <c r="AI72" s="62" t="s">
        <v>48</v>
      </c>
      <c r="AJ72" s="67"/>
    </row>
    <row r="73" spans="1:36" x14ac:dyDescent="0.3">
      <c r="A73" s="62">
        <v>243</v>
      </c>
      <c r="B73" s="63">
        <v>41778</v>
      </c>
      <c r="C73" s="59" t="s">
        <v>84</v>
      </c>
      <c r="D73" s="75">
        <v>0.59954861111111113</v>
      </c>
      <c r="E73" s="75"/>
      <c r="F73" s="75"/>
      <c r="G73" s="62" t="s">
        <v>34</v>
      </c>
      <c r="H73" s="62">
        <v>7870</v>
      </c>
      <c r="I73" s="62">
        <v>5470</v>
      </c>
      <c r="J73" s="100">
        <f>VLOOKUP(L73,'Stage Area Rating 1.0'!$A$3:$B$1803,2,FALSE)</f>
        <v>5723.62</v>
      </c>
      <c r="K73" s="86">
        <f t="shared" si="22"/>
        <v>1.3750039310785831</v>
      </c>
      <c r="L73" s="62">
        <v>25.58</v>
      </c>
      <c r="M73" s="64">
        <v>1.883</v>
      </c>
      <c r="N73" s="64">
        <v>1.9259999999999999</v>
      </c>
      <c r="O73" s="64">
        <v>1.8919999999999999</v>
      </c>
      <c r="P73" s="64">
        <v>1.883</v>
      </c>
      <c r="Q73" s="64">
        <v>1.9259999999999999</v>
      </c>
      <c r="R73" s="122">
        <v>1.8919999999999999</v>
      </c>
      <c r="S73" s="64">
        <v>1.8979999999999999</v>
      </c>
      <c r="T73" s="64">
        <v>1.885</v>
      </c>
      <c r="U73" s="64">
        <v>1.907</v>
      </c>
      <c r="V73" s="121">
        <f t="shared" si="23"/>
        <v>1.8919999999999999</v>
      </c>
      <c r="W73" s="86">
        <f t="shared" si="24"/>
        <v>1.3516159999999997</v>
      </c>
      <c r="X73" s="86">
        <f t="shared" si="20"/>
        <v>2.338793107858339E-2</v>
      </c>
      <c r="Y73" s="101">
        <f t="shared" si="25"/>
        <v>7736.1363699199983</v>
      </c>
      <c r="Z73" s="73">
        <f t="shared" si="26"/>
        <v>1.7303680245412485</v>
      </c>
      <c r="AA73" s="62" t="s">
        <v>43</v>
      </c>
      <c r="AB73" s="73">
        <v>5</v>
      </c>
      <c r="AC73" s="86">
        <f t="shared" si="21"/>
        <v>3.3507064582497526E-2</v>
      </c>
      <c r="AD73" s="62"/>
      <c r="AE73" s="62"/>
      <c r="AF73" s="62"/>
      <c r="AG73" s="79"/>
      <c r="AH73" s="62" t="s">
        <v>38</v>
      </c>
      <c r="AI73" s="62" t="s">
        <v>48</v>
      </c>
      <c r="AJ73" s="67"/>
    </row>
    <row r="74" spans="1:36" x14ac:dyDescent="0.3">
      <c r="A74" s="62">
        <v>244</v>
      </c>
      <c r="B74" s="63">
        <v>41836</v>
      </c>
      <c r="C74" s="59" t="s">
        <v>84</v>
      </c>
      <c r="D74" s="75">
        <v>0.42803240740740739</v>
      </c>
      <c r="E74" s="75"/>
      <c r="F74" s="75"/>
      <c r="G74" s="62" t="s">
        <v>34</v>
      </c>
      <c r="H74" s="62">
        <v>811</v>
      </c>
      <c r="I74" s="62">
        <v>5410</v>
      </c>
      <c r="J74" s="100">
        <f>VLOOKUP(L74,'Stage Area Rating 1.0'!$A$3:$B$1803,2,FALSE)</f>
        <v>5564.8220000000001</v>
      </c>
      <c r="K74" s="86">
        <f t="shared" si="22"/>
        <v>0.1457369166525003</v>
      </c>
      <c r="L74" s="62">
        <v>25.07</v>
      </c>
      <c r="M74" s="64">
        <v>0.22</v>
      </c>
      <c r="N74" s="64">
        <v>0.22500000000000001</v>
      </c>
      <c r="O74" s="64">
        <v>0.224</v>
      </c>
      <c r="P74" s="64">
        <v>0.22</v>
      </c>
      <c r="Q74" s="64">
        <v>0.22500000000000001</v>
      </c>
      <c r="R74" s="122">
        <v>0.224</v>
      </c>
      <c r="S74" s="64">
        <v>0.22600000000000001</v>
      </c>
      <c r="T74" s="64">
        <v>0.253</v>
      </c>
      <c r="U74" s="64">
        <v>0.22800000000000001</v>
      </c>
      <c r="V74" s="121">
        <f t="shared" si="23"/>
        <v>0.224</v>
      </c>
      <c r="W74" s="86">
        <f t="shared" si="24"/>
        <v>0.18735199999999999</v>
      </c>
      <c r="X74" s="86">
        <f t="shared" si="20"/>
        <v>-4.1615083347499693E-2</v>
      </c>
      <c r="Y74" s="101">
        <f t="shared" si="25"/>
        <v>1042.5805313440001</v>
      </c>
      <c r="Z74" s="73">
        <f t="shared" si="26"/>
        <v>-22.212243983250627</v>
      </c>
      <c r="AA74" s="62" t="s">
        <v>43</v>
      </c>
      <c r="AB74" s="73">
        <v>5</v>
      </c>
      <c r="AC74" s="86">
        <f t="shared" si="21"/>
        <v>-5.9620463248566902E-2</v>
      </c>
      <c r="AD74" s="62"/>
      <c r="AE74" s="62"/>
      <c r="AF74" s="62"/>
      <c r="AG74" s="79"/>
      <c r="AH74" s="62" t="s">
        <v>38</v>
      </c>
      <c r="AI74" s="62" t="s">
        <v>48</v>
      </c>
      <c r="AJ74" s="67"/>
    </row>
    <row r="75" spans="1:36" x14ac:dyDescent="0.3">
      <c r="A75" s="62">
        <v>245</v>
      </c>
      <c r="B75" s="80">
        <v>41877</v>
      </c>
      <c r="C75" s="59" t="s">
        <v>84</v>
      </c>
      <c r="D75" s="75">
        <v>0.50225694444444446</v>
      </c>
      <c r="E75" s="75">
        <v>0.55505787037037035</v>
      </c>
      <c r="F75" s="75">
        <f t="shared" ref="F75:F79" si="27">AVERAGE(D75:E75)</f>
        <v>0.52865740740740741</v>
      </c>
      <c r="G75" s="62" t="s">
        <v>34</v>
      </c>
      <c r="H75" s="62">
        <v>158</v>
      </c>
      <c r="I75" s="62">
        <v>5820</v>
      </c>
      <c r="J75" s="100">
        <f>VLOOKUP(L75,'Stage Area Rating 1.0'!$A$3:$B$1803,2,FALSE)</f>
        <v>5577.2550000000001</v>
      </c>
      <c r="K75" s="86">
        <f t="shared" si="22"/>
        <v>2.8329348398091894E-2</v>
      </c>
      <c r="L75" s="62">
        <v>25.11</v>
      </c>
      <c r="M75" s="64"/>
      <c r="N75" s="64"/>
      <c r="O75" s="64"/>
      <c r="P75" s="64"/>
      <c r="Q75" s="64"/>
      <c r="R75" s="122"/>
      <c r="S75" s="64"/>
      <c r="T75" s="64"/>
      <c r="U75" s="64"/>
      <c r="V75" s="122"/>
      <c r="W75" s="86"/>
      <c r="X75" s="86"/>
      <c r="Y75" s="101"/>
      <c r="Z75" s="73"/>
      <c r="AA75" s="62" t="s">
        <v>40</v>
      </c>
      <c r="AB75" s="73">
        <v>5</v>
      </c>
      <c r="AC75" s="86"/>
      <c r="AD75" s="67"/>
      <c r="AE75" s="67"/>
      <c r="AF75" s="67"/>
      <c r="AG75" s="67"/>
      <c r="AH75" s="62" t="s">
        <v>38</v>
      </c>
      <c r="AI75" s="62" t="s">
        <v>48</v>
      </c>
      <c r="AJ75" s="67" t="s">
        <v>75</v>
      </c>
    </row>
    <row r="76" spans="1:36" x14ac:dyDescent="0.3">
      <c r="A76" s="62">
        <v>246</v>
      </c>
      <c r="B76" s="80">
        <v>41877</v>
      </c>
      <c r="C76" s="59" t="s">
        <v>84</v>
      </c>
      <c r="D76" s="75">
        <v>0.57447916666666665</v>
      </c>
      <c r="E76" s="75">
        <v>0.58902777777777782</v>
      </c>
      <c r="F76" s="75">
        <f t="shared" si="27"/>
        <v>0.58175347222222218</v>
      </c>
      <c r="G76" s="62" t="s">
        <v>34</v>
      </c>
      <c r="H76" s="62">
        <v>237</v>
      </c>
      <c r="I76" s="62">
        <v>7450</v>
      </c>
      <c r="J76" s="100">
        <f>VLOOKUP(L76,'Stage Area Rating 1.0'!$A$3:$B$1803,2,FALSE)</f>
        <v>5577.2550000000001</v>
      </c>
      <c r="K76" s="86">
        <f t="shared" si="22"/>
        <v>4.2494022597137839E-2</v>
      </c>
      <c r="L76" s="62">
        <v>25.11</v>
      </c>
      <c r="M76" s="64">
        <v>8.3000000000000001E-3</v>
      </c>
      <c r="N76" s="91">
        <v>2.63E-2</v>
      </c>
      <c r="O76" s="64">
        <v>2.5999999999999999E-2</v>
      </c>
      <c r="P76" s="64">
        <v>8.3000000000000001E-3</v>
      </c>
      <c r="Q76" s="64">
        <v>2.63E-2</v>
      </c>
      <c r="R76" s="122">
        <v>2.5999999999999999E-2</v>
      </c>
      <c r="S76" s="64">
        <v>3.8899999999999997E-2</v>
      </c>
      <c r="T76" s="64">
        <v>3.0700000000000002E-2</v>
      </c>
      <c r="U76" s="64">
        <v>2.3E-2</v>
      </c>
      <c r="V76" s="121">
        <f t="shared" si="23"/>
        <v>2.5999999999999999E-2</v>
      </c>
      <c r="W76" s="86">
        <f t="shared" si="24"/>
        <v>4.9147999999999997E-2</v>
      </c>
      <c r="X76" s="86">
        <f t="shared" si="20"/>
        <v>-6.6539774028621587E-3</v>
      </c>
      <c r="Y76" s="101">
        <f t="shared" si="25"/>
        <v>274.11092873999996</v>
      </c>
      <c r="Z76" s="73">
        <f t="shared" si="26"/>
        <v>-13.538653460694544</v>
      </c>
      <c r="AA76" s="62" t="s">
        <v>43</v>
      </c>
      <c r="AB76" s="73">
        <v>5</v>
      </c>
      <c r="AC76" s="86">
        <f>((K76-0.031)/0.698)-V76</f>
        <v>-9.5329189152753013E-3</v>
      </c>
      <c r="AD76" s="62"/>
      <c r="AE76" s="62"/>
      <c r="AF76" s="62"/>
      <c r="AG76" s="78"/>
      <c r="AH76" s="62" t="s">
        <v>38</v>
      </c>
      <c r="AI76" s="62" t="s">
        <v>48</v>
      </c>
      <c r="AJ76" s="67" t="s">
        <v>76</v>
      </c>
    </row>
    <row r="77" spans="1:36" x14ac:dyDescent="0.3">
      <c r="A77" s="62">
        <v>247</v>
      </c>
      <c r="B77" s="80">
        <v>41913</v>
      </c>
      <c r="C77" s="59" t="s">
        <v>84</v>
      </c>
      <c r="D77" s="75">
        <v>0.62306712962962962</v>
      </c>
      <c r="E77" s="75">
        <v>0.63548611111111108</v>
      </c>
      <c r="F77" s="75">
        <f t="shared" si="27"/>
        <v>0.62927662037037035</v>
      </c>
      <c r="G77" s="62" t="s">
        <v>34</v>
      </c>
      <c r="H77" s="62">
        <v>452</v>
      </c>
      <c r="I77" s="62">
        <v>6568</v>
      </c>
      <c r="J77" s="100">
        <f>VLOOKUP(L77,'Stage Area Rating 1.0'!$A$3:$B$1803,2,FALSE)</f>
        <v>5211.3119999999999</v>
      </c>
      <c r="K77" s="86">
        <f t="shared" si="22"/>
        <v>8.673439625184598E-2</v>
      </c>
      <c r="L77" s="62">
        <v>23.91</v>
      </c>
      <c r="M77" s="64">
        <v>7.6999999999999999E-2</v>
      </c>
      <c r="N77" s="91">
        <v>5.7099999999999998E-2</v>
      </c>
      <c r="O77" s="64">
        <v>7.0800000000000002E-2</v>
      </c>
      <c r="P77" s="64">
        <v>7.6999999999999999E-2</v>
      </c>
      <c r="Q77" s="64">
        <v>5.7099999999999998E-2</v>
      </c>
      <c r="R77" s="122">
        <v>7.0800000000000002E-2</v>
      </c>
      <c r="S77" s="64">
        <v>4.6399999999999997E-2</v>
      </c>
      <c r="T77" s="64">
        <v>2.1499999999999998E-2</v>
      </c>
      <c r="U77" s="64">
        <v>5.2999999999999999E-2</v>
      </c>
      <c r="V77" s="121">
        <f t="shared" si="23"/>
        <v>7.0800000000000002E-2</v>
      </c>
      <c r="W77" s="86">
        <f t="shared" si="24"/>
        <v>8.0418400000000001E-2</v>
      </c>
      <c r="X77" s="86">
        <f t="shared" si="20"/>
        <v>6.3159962518459789E-3</v>
      </c>
      <c r="Y77" s="101">
        <f t="shared" si="25"/>
        <v>419.08537294079997</v>
      </c>
      <c r="Z77" s="73">
        <f t="shared" si="26"/>
        <v>7.8539193167807246</v>
      </c>
      <c r="AA77" s="62" t="s">
        <v>43</v>
      </c>
      <c r="AB77" s="73">
        <v>5</v>
      </c>
      <c r="AC77" s="86">
        <f>((K77-0.031)/0.698)-V77</f>
        <v>9.0487052318710404E-3</v>
      </c>
      <c r="AD77" s="62"/>
      <c r="AE77" s="62"/>
      <c r="AF77" s="62"/>
      <c r="AG77" s="78"/>
      <c r="AH77" s="62" t="s">
        <v>38</v>
      </c>
      <c r="AI77" s="62" t="s">
        <v>48</v>
      </c>
      <c r="AJ77" s="67"/>
    </row>
    <row r="78" spans="1:36" x14ac:dyDescent="0.25">
      <c r="A78" s="62">
        <v>248</v>
      </c>
      <c r="B78" s="80">
        <v>42003</v>
      </c>
      <c r="C78" s="63" t="s">
        <v>83</v>
      </c>
      <c r="D78" s="75">
        <v>0.53365740740740741</v>
      </c>
      <c r="E78" s="75">
        <v>0.54534722222222221</v>
      </c>
      <c r="F78" s="75">
        <f t="shared" si="27"/>
        <v>0.53950231481481481</v>
      </c>
      <c r="G78" s="62" t="s">
        <v>24</v>
      </c>
      <c r="H78" s="62">
        <v>1703</v>
      </c>
      <c r="I78" s="62">
        <v>4784</v>
      </c>
      <c r="J78" s="100">
        <f>VLOOKUP(L78,'Stage Area Rating 1.0'!$A$3:$B$1803,2,FALSE)</f>
        <v>4847.38</v>
      </c>
      <c r="K78" s="86">
        <f t="shared" si="22"/>
        <v>0.3513238079127281</v>
      </c>
      <c r="L78" s="62">
        <v>22.62</v>
      </c>
      <c r="M78" s="64">
        <v>0.51600000000000001</v>
      </c>
      <c r="N78" s="64">
        <v>0.48499999999999999</v>
      </c>
      <c r="O78" s="64">
        <v>0.46200000000000002</v>
      </c>
      <c r="P78" s="64">
        <v>0.51600000000000001</v>
      </c>
      <c r="Q78" s="64">
        <v>0.48499999999999999</v>
      </c>
      <c r="R78" s="122">
        <v>0.46200000000000002</v>
      </c>
      <c r="S78" s="64">
        <v>0.44400000000000001</v>
      </c>
      <c r="T78" s="64">
        <v>0.1225</v>
      </c>
      <c r="U78" s="64">
        <v>0.46200000000000002</v>
      </c>
      <c r="V78" s="121">
        <f t="shared" si="23"/>
        <v>0.46200000000000002</v>
      </c>
      <c r="W78" s="86">
        <f t="shared" si="24"/>
        <v>0.35347600000000001</v>
      </c>
      <c r="X78" s="86">
        <f t="shared" si="20"/>
        <v>-2.1521920872719091E-3</v>
      </c>
      <c r="Y78" s="101">
        <f t="shared" si="25"/>
        <v>1713.4324928800002</v>
      </c>
      <c r="Z78" s="73">
        <f t="shared" si="26"/>
        <v>-0.60886512444180618</v>
      </c>
      <c r="AA78" s="62" t="s">
        <v>43</v>
      </c>
      <c r="AB78" s="73">
        <v>5</v>
      </c>
      <c r="AC78" s="86">
        <f>((K78-0.031)/0.698)-V78</f>
        <v>-3.0833697525385895E-3</v>
      </c>
      <c r="AD78" s="62"/>
      <c r="AE78" s="62"/>
      <c r="AF78" s="62"/>
      <c r="AG78" s="78"/>
      <c r="AH78" s="62" t="s">
        <v>38</v>
      </c>
      <c r="AI78" s="62" t="s">
        <v>48</v>
      </c>
      <c r="AJ78" s="67"/>
    </row>
    <row r="79" spans="1:36" x14ac:dyDescent="0.25">
      <c r="A79" s="62">
        <v>249</v>
      </c>
      <c r="B79" s="80">
        <v>42045</v>
      </c>
      <c r="C79" s="62" t="s">
        <v>83</v>
      </c>
      <c r="D79" s="75">
        <v>0.55163194444444441</v>
      </c>
      <c r="E79" s="75">
        <v>0.57305555555555554</v>
      </c>
      <c r="F79" s="200">
        <f t="shared" si="27"/>
        <v>0.56234374999999992</v>
      </c>
      <c r="G79" s="62" t="s">
        <v>24</v>
      </c>
      <c r="H79" s="62">
        <v>14900</v>
      </c>
      <c r="I79" s="62">
        <v>5960</v>
      </c>
      <c r="J79" s="100">
        <f>VLOOKUP(L79,'Stage Area Rating 1.0'!$A$3:$B$1803,2,FALSE)</f>
        <v>5876.7439999999997</v>
      </c>
      <c r="K79" s="86">
        <f t="shared" si="22"/>
        <v>2.5354175713626459</v>
      </c>
      <c r="L79" s="62">
        <v>26.07</v>
      </c>
      <c r="M79" s="64">
        <v>3.89</v>
      </c>
      <c r="N79" s="64">
        <v>3.67</v>
      </c>
      <c r="O79" s="64">
        <v>3.45</v>
      </c>
      <c r="P79" s="64">
        <v>3.77</v>
      </c>
      <c r="Q79" s="64">
        <v>3.82</v>
      </c>
      <c r="R79" s="122">
        <v>3.66</v>
      </c>
      <c r="S79" s="64">
        <v>3.58</v>
      </c>
      <c r="T79" s="64">
        <v>3.51</v>
      </c>
      <c r="U79" s="64">
        <v>3.3109999999999999</v>
      </c>
      <c r="V79" s="121">
        <f t="shared" si="23"/>
        <v>3.66</v>
      </c>
      <c r="W79" s="86">
        <f t="shared" si="24"/>
        <v>2.58568</v>
      </c>
      <c r="X79" s="86">
        <f t="shared" si="20"/>
        <v>-5.0262428637354084E-2</v>
      </c>
      <c r="Y79" s="101">
        <f t="shared" ref="Y79" si="28">W79*J79</f>
        <v>15195.379425919999</v>
      </c>
      <c r="Z79" s="73">
        <f t="shared" ref="Z79" si="29">((H79-Y79)/Y79)*100</f>
        <v>-1.9438766064383082</v>
      </c>
      <c r="AA79" s="62" t="s">
        <v>40</v>
      </c>
      <c r="AB79" s="73">
        <v>5</v>
      </c>
      <c r="AC79" s="86">
        <f>((K79-0.031)/0.698)-V79</f>
        <v>-7.2009210082169428E-2</v>
      </c>
      <c r="AD79" s="67"/>
      <c r="AE79" s="67"/>
      <c r="AF79" s="67"/>
      <c r="AG79" s="78"/>
      <c r="AH79" s="62" t="s">
        <v>140</v>
      </c>
      <c r="AI79" s="67"/>
      <c r="AJ79" s="67" t="s">
        <v>141</v>
      </c>
    </row>
    <row r="80" spans="1:36" x14ac:dyDescent="0.25">
      <c r="A80" s="67"/>
      <c r="B80" s="67"/>
      <c r="C80" s="67"/>
      <c r="D80" s="67"/>
      <c r="E80" s="67"/>
      <c r="F80" s="67"/>
      <c r="G80" s="67"/>
      <c r="H80" s="67"/>
      <c r="I80" s="67"/>
      <c r="J80" s="67"/>
      <c r="K80" s="67"/>
      <c r="L80" s="67"/>
      <c r="M80" s="67"/>
      <c r="N80" s="67"/>
      <c r="O80" s="67"/>
      <c r="P80" s="67"/>
      <c r="Q80" s="67"/>
      <c r="R80" s="67"/>
      <c r="S80" s="67"/>
      <c r="T80" s="67"/>
      <c r="U80" s="67"/>
      <c r="V80" s="67"/>
      <c r="W80" s="62"/>
      <c r="X80" s="62"/>
      <c r="Y80" s="62"/>
      <c r="Z80" s="64"/>
      <c r="AA80" s="62"/>
      <c r="AB80" s="62"/>
      <c r="AC80" s="67"/>
      <c r="AD80" s="67"/>
      <c r="AE80" s="67"/>
      <c r="AF80" s="67"/>
      <c r="AG80" s="78"/>
      <c r="AH80" s="67"/>
      <c r="AI80" s="67"/>
      <c r="AJ80" s="67"/>
    </row>
    <row r="81" spans="1:36" x14ac:dyDescent="0.3">
      <c r="A81" s="66"/>
      <c r="B81" s="66"/>
      <c r="D81" s="66"/>
      <c r="E81" s="66"/>
      <c r="F81" s="66"/>
      <c r="G81" s="66"/>
      <c r="H81" s="66"/>
      <c r="I81" s="66"/>
      <c r="J81" s="66"/>
      <c r="K81" s="66"/>
      <c r="L81" s="66"/>
      <c r="M81" s="66"/>
      <c r="N81" s="66"/>
      <c r="O81" s="66"/>
      <c r="P81" s="66"/>
      <c r="Q81" s="66"/>
      <c r="R81" s="66"/>
      <c r="S81" s="66"/>
      <c r="T81" s="66"/>
      <c r="U81" s="66"/>
      <c r="V81" s="66"/>
      <c r="W81" s="102"/>
      <c r="X81" s="102"/>
      <c r="Y81" s="102"/>
      <c r="Z81" s="102"/>
      <c r="AA81" s="102"/>
      <c r="AB81" s="102"/>
      <c r="AC81" s="66"/>
      <c r="AD81" s="66"/>
      <c r="AE81" s="66"/>
      <c r="AF81" s="66"/>
      <c r="AG81" s="66"/>
      <c r="AH81" s="66"/>
      <c r="AI81" s="66"/>
      <c r="AJ81" s="66"/>
    </row>
    <row r="82" spans="1:36" x14ac:dyDescent="0.3">
      <c r="A82" s="66"/>
      <c r="B82" s="66"/>
      <c r="D82" s="66"/>
      <c r="E82" s="66"/>
      <c r="F82" s="66"/>
      <c r="G82" s="66"/>
      <c r="H82" s="66"/>
      <c r="I82" s="66"/>
      <c r="J82" s="66"/>
      <c r="K82" s="66"/>
      <c r="L82" s="66"/>
      <c r="M82" s="66"/>
      <c r="N82" s="66"/>
      <c r="O82" s="66"/>
      <c r="P82" s="66"/>
      <c r="Q82" s="66"/>
      <c r="R82" s="66"/>
      <c r="S82" s="66"/>
      <c r="T82" s="66"/>
      <c r="U82" s="66"/>
      <c r="V82" s="66"/>
      <c r="W82" s="102"/>
      <c r="X82" s="102"/>
      <c r="Y82" s="102"/>
      <c r="Z82" s="102"/>
      <c r="AA82" s="102"/>
      <c r="AB82" s="102"/>
      <c r="AC82" s="66"/>
      <c r="AD82" s="66"/>
      <c r="AE82" s="66"/>
      <c r="AF82" s="66"/>
      <c r="AG82" s="66"/>
      <c r="AH82" s="66"/>
      <c r="AI82" s="66"/>
      <c r="AJ82" s="66"/>
    </row>
    <row r="83" spans="1:36" x14ac:dyDescent="0.3">
      <c r="A83" s="66"/>
      <c r="B83" s="66"/>
      <c r="D83" s="66"/>
      <c r="E83" s="66"/>
      <c r="F83" s="66"/>
      <c r="G83" s="66"/>
      <c r="H83" s="66"/>
      <c r="I83" s="66"/>
      <c r="J83" s="66"/>
      <c r="K83" s="66"/>
      <c r="L83" s="66"/>
      <c r="M83" s="66"/>
      <c r="N83" s="66"/>
      <c r="O83" s="66"/>
      <c r="P83" s="66"/>
      <c r="Q83" s="66"/>
      <c r="R83" s="66"/>
      <c r="S83" s="66"/>
      <c r="T83" s="66"/>
      <c r="U83" s="66"/>
      <c r="V83" s="66"/>
      <c r="W83" s="102"/>
      <c r="X83" s="102"/>
      <c r="Y83" s="102"/>
      <c r="Z83" s="102"/>
      <c r="AA83" s="102"/>
      <c r="AB83" s="102"/>
      <c r="AC83" s="66"/>
      <c r="AD83" s="66"/>
      <c r="AE83" s="66"/>
      <c r="AF83" s="66"/>
      <c r="AG83" s="66"/>
      <c r="AH83" s="66"/>
      <c r="AI83" s="66"/>
      <c r="AJ83" s="66"/>
    </row>
    <row r="84" spans="1:36" x14ac:dyDescent="0.3">
      <c r="A84" s="66"/>
      <c r="B84" s="66"/>
      <c r="D84" s="66"/>
      <c r="E84" s="66"/>
      <c r="F84" s="66"/>
      <c r="G84" s="66"/>
      <c r="H84" s="66"/>
      <c r="I84" s="66"/>
      <c r="J84" s="66"/>
      <c r="K84" s="66"/>
      <c r="L84" s="66"/>
      <c r="M84" s="66"/>
      <c r="N84" s="66"/>
      <c r="O84" s="66"/>
      <c r="P84" s="66"/>
      <c r="Q84" s="66"/>
      <c r="R84" s="66"/>
      <c r="S84" s="66"/>
      <c r="T84" s="66"/>
      <c r="U84" s="66"/>
      <c r="V84" s="66"/>
      <c r="W84" s="102"/>
      <c r="X84" s="102"/>
      <c r="Y84" s="102"/>
      <c r="Z84" s="102"/>
      <c r="AA84" s="102"/>
      <c r="AB84" s="102"/>
      <c r="AC84" s="66"/>
      <c r="AD84" s="66"/>
      <c r="AE84" s="66"/>
      <c r="AF84" s="66"/>
      <c r="AG84" s="66"/>
      <c r="AH84" s="66"/>
      <c r="AI84" s="66"/>
      <c r="AJ84" s="66"/>
    </row>
    <row r="85" spans="1:36" x14ac:dyDescent="0.3">
      <c r="A85" s="66"/>
      <c r="B85" s="66"/>
      <c r="D85" s="66"/>
      <c r="E85" s="66"/>
      <c r="F85" s="66"/>
      <c r="G85" s="66"/>
      <c r="H85" s="66"/>
      <c r="I85" s="66"/>
      <c r="J85" s="66"/>
      <c r="K85" s="66"/>
      <c r="L85" s="66"/>
      <c r="M85" s="66"/>
      <c r="N85" s="66"/>
      <c r="O85" s="66"/>
      <c r="P85" s="66"/>
      <c r="Q85" s="66"/>
      <c r="R85" s="66"/>
      <c r="S85" s="66"/>
      <c r="T85" s="66"/>
      <c r="U85" s="66"/>
      <c r="V85" s="66"/>
      <c r="W85" s="102"/>
      <c r="X85" s="102"/>
      <c r="Y85" s="102"/>
      <c r="Z85" s="102"/>
      <c r="AA85" s="102"/>
      <c r="AB85" s="102"/>
      <c r="AC85" s="66"/>
      <c r="AD85" s="66"/>
      <c r="AE85" s="66"/>
      <c r="AF85" s="66"/>
      <c r="AG85" s="66"/>
      <c r="AH85" s="66"/>
      <c r="AI85" s="66"/>
      <c r="AJ85" s="66"/>
    </row>
    <row r="86" spans="1:36" x14ac:dyDescent="0.3">
      <c r="A86" s="66"/>
      <c r="B86" s="66"/>
      <c r="D86" s="66"/>
      <c r="E86" s="66"/>
      <c r="F86" s="66"/>
      <c r="G86" s="66"/>
      <c r="H86" s="66"/>
      <c r="I86" s="66"/>
      <c r="J86" s="66"/>
      <c r="K86" s="66"/>
      <c r="L86" s="66"/>
      <c r="M86" s="66"/>
      <c r="N86" s="66"/>
      <c r="O86" s="66"/>
      <c r="P86" s="66"/>
      <c r="Q86" s="66"/>
      <c r="R86" s="66"/>
      <c r="S86" s="66"/>
      <c r="T86" s="66"/>
      <c r="U86" s="66"/>
      <c r="V86" s="66"/>
      <c r="W86" s="102"/>
      <c r="X86" s="102"/>
      <c r="Y86" s="102"/>
      <c r="Z86" s="102"/>
      <c r="AA86" s="102"/>
      <c r="AB86" s="102"/>
      <c r="AC86" s="66"/>
      <c r="AD86" s="66"/>
      <c r="AE86" s="66"/>
      <c r="AF86" s="66"/>
      <c r="AG86" s="66"/>
      <c r="AH86" s="66"/>
      <c r="AI86" s="66"/>
      <c r="AJ86" s="66"/>
    </row>
    <row r="87" spans="1:36" x14ac:dyDescent="0.3">
      <c r="A87" s="66"/>
      <c r="B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36" x14ac:dyDescent="0.3">
      <c r="A88" s="66"/>
      <c r="B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row>
    <row r="89" spans="1:36" x14ac:dyDescent="0.3">
      <c r="A89" s="66"/>
      <c r="B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row>
    <row r="90" spans="1:36" x14ac:dyDescent="0.3">
      <c r="A90" s="66"/>
      <c r="B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row>
    <row r="91" spans="1:36" x14ac:dyDescent="0.3">
      <c r="A91" s="66"/>
      <c r="B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row>
  </sheetData>
  <mergeCells count="6">
    <mergeCell ref="A56:AJ56"/>
    <mergeCell ref="M5:U5"/>
    <mergeCell ref="M6:O6"/>
    <mergeCell ref="P6:U6"/>
    <mergeCell ref="A8:AJ8"/>
    <mergeCell ref="A39:AJ39"/>
  </mergeCells>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28"/>
  <sheetViews>
    <sheetView zoomScale="85" zoomScaleNormal="85" workbookViewId="0">
      <selection activeCell="C25" sqref="C25"/>
    </sheetView>
  </sheetViews>
  <sheetFormatPr defaultRowHeight="12.5" x14ac:dyDescent="0.25"/>
  <cols>
    <col min="2" max="2" width="14.453125" customWidth="1"/>
    <col min="8" max="8" width="10.81640625" customWidth="1"/>
    <col min="22" max="22" width="58.7265625" customWidth="1"/>
  </cols>
  <sheetData>
    <row r="1" spans="1:22" ht="15.5" x14ac:dyDescent="0.35">
      <c r="A1" s="44" t="s">
        <v>51</v>
      </c>
    </row>
    <row r="2" spans="1:22" ht="15.5" x14ac:dyDescent="0.35">
      <c r="A2" s="44" t="s">
        <v>52</v>
      </c>
    </row>
    <row r="3" spans="1:22" ht="15.5" x14ac:dyDescent="0.35">
      <c r="A3" s="44" t="s">
        <v>139</v>
      </c>
    </row>
    <row r="4" spans="1:22" ht="18" x14ac:dyDescent="0.4">
      <c r="A4" s="147" t="s">
        <v>85</v>
      </c>
      <c r="E4" s="146">
        <v>5</v>
      </c>
    </row>
    <row r="5" spans="1:22" ht="14" x14ac:dyDescent="0.3">
      <c r="M5" s="203" t="s">
        <v>64</v>
      </c>
      <c r="N5" s="204"/>
      <c r="O5" s="204"/>
      <c r="P5" s="204"/>
      <c r="Q5" s="204"/>
      <c r="R5" s="204"/>
      <c r="S5" s="204"/>
      <c r="T5" s="204"/>
      <c r="U5" s="204"/>
    </row>
    <row r="6" spans="1:22" ht="14" x14ac:dyDescent="0.3">
      <c r="M6" s="211" t="s">
        <v>59</v>
      </c>
      <c r="N6" s="212"/>
      <c r="O6" s="213"/>
      <c r="P6" s="208" t="s">
        <v>50</v>
      </c>
      <c r="Q6" s="209"/>
      <c r="R6" s="209"/>
      <c r="S6" s="209"/>
      <c r="T6" s="209"/>
      <c r="U6" s="210"/>
    </row>
    <row r="7" spans="1:22" ht="98.5" thickBot="1" x14ac:dyDescent="0.35">
      <c r="A7" s="125" t="s">
        <v>44</v>
      </c>
      <c r="B7" s="126" t="s">
        <v>0</v>
      </c>
      <c r="C7" s="126" t="s">
        <v>60</v>
      </c>
      <c r="D7" s="126" t="s">
        <v>49</v>
      </c>
      <c r="E7" s="126" t="s">
        <v>61</v>
      </c>
      <c r="F7" s="126" t="s">
        <v>54</v>
      </c>
      <c r="G7" s="126" t="s">
        <v>62</v>
      </c>
      <c r="H7" s="125" t="s">
        <v>30</v>
      </c>
      <c r="I7" s="125" t="s">
        <v>39</v>
      </c>
      <c r="J7" s="127" t="s">
        <v>57</v>
      </c>
      <c r="K7" s="125" t="s">
        <v>63</v>
      </c>
      <c r="L7" s="125" t="s">
        <v>74</v>
      </c>
      <c r="M7" s="192" t="s">
        <v>31</v>
      </c>
      <c r="N7" s="193" t="s">
        <v>32</v>
      </c>
      <c r="O7" s="194" t="s">
        <v>33</v>
      </c>
      <c r="P7" s="128" t="s">
        <v>31</v>
      </c>
      <c r="Q7" s="129" t="s">
        <v>32</v>
      </c>
      <c r="R7" s="129" t="s">
        <v>33</v>
      </c>
      <c r="S7" s="129" t="s">
        <v>41</v>
      </c>
      <c r="T7" s="129" t="s">
        <v>42</v>
      </c>
      <c r="U7" s="130" t="s">
        <v>58</v>
      </c>
      <c r="V7" s="148" t="s">
        <v>86</v>
      </c>
    </row>
    <row r="8" spans="1:22" ht="14" x14ac:dyDescent="0.25">
      <c r="A8" s="83">
        <v>227</v>
      </c>
      <c r="B8" s="84">
        <v>40879</v>
      </c>
      <c r="C8" s="84" t="s">
        <v>83</v>
      </c>
      <c r="D8" s="85">
        <v>0.59583333333333333</v>
      </c>
      <c r="E8" s="85"/>
      <c r="F8" s="85"/>
      <c r="G8" s="83" t="s">
        <v>11</v>
      </c>
      <c r="H8" s="83">
        <v>767</v>
      </c>
      <c r="I8" s="83">
        <v>4400</v>
      </c>
      <c r="J8" s="101">
        <f>VLOOKUP(L8,'Stage Area Rating 1.0'!$A$3:$B$1803,2,FALSE)</f>
        <v>4443.5050000000001</v>
      </c>
      <c r="K8" s="86">
        <f>H8/J8</f>
        <v>0.172611485752801</v>
      </c>
      <c r="L8" s="83">
        <v>21.09</v>
      </c>
      <c r="M8" s="195">
        <v>0.23599999999999999</v>
      </c>
      <c r="N8" s="195">
        <v>0.26</v>
      </c>
      <c r="O8" s="195">
        <v>0.25</v>
      </c>
      <c r="P8" s="86">
        <v>0.20599999999999999</v>
      </c>
      <c r="Q8" s="86">
        <v>0.20200000000000001</v>
      </c>
      <c r="R8" s="86">
        <v>0.20100000000000001</v>
      </c>
      <c r="S8" s="86">
        <v>0.20599999999999999</v>
      </c>
      <c r="T8" s="86">
        <v>0.217</v>
      </c>
      <c r="U8" s="86">
        <v>0.2</v>
      </c>
      <c r="V8" s="149"/>
    </row>
    <row r="9" spans="1:22" ht="14" x14ac:dyDescent="0.25">
      <c r="A9" s="62">
        <v>228</v>
      </c>
      <c r="B9" s="63">
        <v>40947</v>
      </c>
      <c r="C9" s="63" t="s">
        <v>83</v>
      </c>
      <c r="D9" s="65">
        <v>0.49444444444444446</v>
      </c>
      <c r="E9" s="65"/>
      <c r="F9" s="65"/>
      <c r="G9" s="62" t="s">
        <v>11</v>
      </c>
      <c r="H9" s="62">
        <v>1210</v>
      </c>
      <c r="I9" s="62">
        <v>3640</v>
      </c>
      <c r="J9" s="100">
        <f>VLOOKUP(L9,'Stage Area Rating 1.0'!$A$3:$B$1803,2,FALSE)</f>
        <v>3929.114</v>
      </c>
      <c r="K9" s="86">
        <f t="shared" ref="K9:K28" si="0">H9/J9</f>
        <v>0.30795746827401799</v>
      </c>
      <c r="L9" s="62">
        <v>19.05</v>
      </c>
      <c r="M9" s="196">
        <v>0.39</v>
      </c>
      <c r="N9" s="196">
        <v>0.36</v>
      </c>
      <c r="O9" s="196">
        <v>0.43</v>
      </c>
      <c r="P9" s="64">
        <v>0.34100000000000003</v>
      </c>
      <c r="Q9" s="64">
        <v>0.373</v>
      </c>
      <c r="R9" s="64">
        <v>0.432</v>
      </c>
      <c r="S9" s="64">
        <v>0.41399999999999998</v>
      </c>
      <c r="T9" s="64">
        <v>0.41099999999999998</v>
      </c>
      <c r="U9" s="64">
        <v>0.39300000000000002</v>
      </c>
      <c r="V9" s="5"/>
    </row>
    <row r="10" spans="1:22" ht="14" x14ac:dyDescent="0.25">
      <c r="A10" s="62">
        <v>229</v>
      </c>
      <c r="B10" s="63">
        <v>40966</v>
      </c>
      <c r="C10" s="84" t="s">
        <v>83</v>
      </c>
      <c r="D10" s="65">
        <v>0.50277777777777777</v>
      </c>
      <c r="E10" s="65"/>
      <c r="F10" s="65"/>
      <c r="G10" s="62" t="s">
        <v>24</v>
      </c>
      <c r="H10" s="62">
        <v>2440</v>
      </c>
      <c r="I10" s="62">
        <v>4070</v>
      </c>
      <c r="J10" s="100">
        <f>VLOOKUP(L10,'Stage Area Rating 1.0'!$A$3:$B$1803,2,FALSE)</f>
        <v>4274.6989999999996</v>
      </c>
      <c r="K10" s="86">
        <f t="shared" si="0"/>
        <v>0.57080042360877348</v>
      </c>
      <c r="L10" s="62">
        <v>20.43</v>
      </c>
      <c r="M10" s="196">
        <v>0.81</v>
      </c>
      <c r="N10" s="196">
        <v>0.79</v>
      </c>
      <c r="O10" s="196">
        <v>0.82</v>
      </c>
      <c r="P10" s="64">
        <v>0.72</v>
      </c>
      <c r="Q10" s="64">
        <v>0.75</v>
      </c>
      <c r="R10" s="64">
        <v>0.78500000000000003</v>
      </c>
      <c r="S10" s="64">
        <v>0.76700000000000002</v>
      </c>
      <c r="T10" s="64">
        <v>0.74099999999999999</v>
      </c>
      <c r="U10" s="64">
        <v>0.754</v>
      </c>
      <c r="V10" s="5"/>
    </row>
    <row r="11" spans="1:22" ht="14" x14ac:dyDescent="0.25">
      <c r="A11" s="62">
        <v>230</v>
      </c>
      <c r="B11" s="63">
        <v>40985</v>
      </c>
      <c r="C11" s="63" t="s">
        <v>83</v>
      </c>
      <c r="D11" s="65">
        <v>0.55625000000000002</v>
      </c>
      <c r="E11" s="65"/>
      <c r="F11" s="65"/>
      <c r="G11" s="62" t="s">
        <v>24</v>
      </c>
      <c r="H11" s="62">
        <v>10400</v>
      </c>
      <c r="I11" s="62">
        <v>4960</v>
      </c>
      <c r="J11" s="100">
        <f>VLOOKUP(L11,'Stage Area Rating 1.0'!$A$3:$B$1803,2,FALSE)</f>
        <v>5029.9409999999998</v>
      </c>
      <c r="K11" s="86">
        <f t="shared" si="0"/>
        <v>2.0676186857857779</v>
      </c>
      <c r="L11" s="62">
        <v>23.28</v>
      </c>
      <c r="M11" s="196">
        <v>3.04</v>
      </c>
      <c r="N11" s="196">
        <v>3.03</v>
      </c>
      <c r="O11" s="196">
        <v>2.98</v>
      </c>
      <c r="P11" s="64">
        <v>3.0169999999999999</v>
      </c>
      <c r="Q11" s="64">
        <v>2.9279999999999999</v>
      </c>
      <c r="R11" s="64">
        <v>2.8010000000000002</v>
      </c>
      <c r="S11" s="64">
        <v>2.6930000000000001</v>
      </c>
      <c r="T11" s="64">
        <v>2.625</v>
      </c>
      <c r="U11" s="64">
        <v>2.8170000000000002</v>
      </c>
      <c r="V11" s="5"/>
    </row>
    <row r="12" spans="1:22" ht="14" x14ac:dyDescent="0.25">
      <c r="A12" s="62">
        <v>231</v>
      </c>
      <c r="B12" s="63">
        <v>41031</v>
      </c>
      <c r="C12" s="63" t="s">
        <v>84</v>
      </c>
      <c r="D12" s="75">
        <v>0.40862268518518513</v>
      </c>
      <c r="E12" s="75"/>
      <c r="F12" s="75"/>
      <c r="G12" s="62" t="s">
        <v>11</v>
      </c>
      <c r="H12" s="62">
        <v>13900</v>
      </c>
      <c r="I12" s="62">
        <v>6650</v>
      </c>
      <c r="J12" s="100">
        <f>VLOOKUP(L12,'Stage Area Rating 1.0'!$A$3:$B$1803,2,FALSE)</f>
        <v>7268.2650000000003</v>
      </c>
      <c r="K12" s="86">
        <f t="shared" si="0"/>
        <v>1.9124233912770103</v>
      </c>
      <c r="L12" s="62">
        <v>30.09</v>
      </c>
      <c r="M12" s="196">
        <v>3.16</v>
      </c>
      <c r="N12" s="196">
        <v>3.01</v>
      </c>
      <c r="O12" s="196">
        <v>3.14</v>
      </c>
      <c r="P12" s="64">
        <v>3.1</v>
      </c>
      <c r="Q12" s="64">
        <v>2.96</v>
      </c>
      <c r="R12" s="64">
        <v>2.88</v>
      </c>
      <c r="S12" s="64">
        <v>2.79</v>
      </c>
      <c r="T12" s="64">
        <v>2.73</v>
      </c>
      <c r="U12" s="64">
        <v>2.89</v>
      </c>
      <c r="V12" s="5"/>
    </row>
    <row r="13" spans="1:22" ht="14" x14ac:dyDescent="0.25">
      <c r="A13" s="62">
        <v>232</v>
      </c>
      <c r="B13" s="63">
        <v>41096</v>
      </c>
      <c r="C13" s="63" t="s">
        <v>84</v>
      </c>
      <c r="D13" s="75">
        <v>0.46458333333333335</v>
      </c>
      <c r="E13" s="75"/>
      <c r="F13" s="75"/>
      <c r="G13" s="62" t="s">
        <v>11</v>
      </c>
      <c r="H13" s="62">
        <v>2330</v>
      </c>
      <c r="I13" s="62">
        <v>5200</v>
      </c>
      <c r="J13" s="100">
        <f>VLOOKUP(L13,'Stage Area Rating 1.0'!$A$3:$B$1803,2,FALSE)</f>
        <v>5536.8590000000004</v>
      </c>
      <c r="K13" s="86">
        <f t="shared" si="0"/>
        <v>0.4208162064448453</v>
      </c>
      <c r="L13" s="62">
        <v>24.98</v>
      </c>
      <c r="M13" s="196">
        <v>0.56000000000000005</v>
      </c>
      <c r="N13" s="196">
        <v>0.6</v>
      </c>
      <c r="O13" s="196">
        <v>0.57999999999999996</v>
      </c>
      <c r="P13" s="64">
        <v>0.56499999999999995</v>
      </c>
      <c r="Q13" s="64">
        <v>0.57799999999999996</v>
      </c>
      <c r="R13" s="64">
        <v>0.59499999999999997</v>
      </c>
      <c r="S13" s="64">
        <v>0.57099999999999995</v>
      </c>
      <c r="T13" s="64">
        <v>0.57199999999999995</v>
      </c>
      <c r="U13" s="64">
        <v>0.57699999999999996</v>
      </c>
      <c r="V13" s="5"/>
    </row>
    <row r="14" spans="1:22" ht="14" x14ac:dyDescent="0.25">
      <c r="A14" s="62">
        <v>233</v>
      </c>
      <c r="B14" s="63">
        <v>41192</v>
      </c>
      <c r="C14" s="63" t="s">
        <v>84</v>
      </c>
      <c r="D14" s="65">
        <v>0.4368055555555555</v>
      </c>
      <c r="E14" s="65"/>
      <c r="F14" s="65"/>
      <c r="G14" s="62" t="s">
        <v>34</v>
      </c>
      <c r="H14" s="62">
        <v>475</v>
      </c>
      <c r="I14" s="62">
        <v>4900</v>
      </c>
      <c r="J14" s="100">
        <f>VLOOKUP(L14,'Stage Area Rating 1.0'!$A$3:$B$1803,2,FALSE)</f>
        <v>5176.152</v>
      </c>
      <c r="K14" s="86">
        <f t="shared" si="0"/>
        <v>9.1767011478797372E-2</v>
      </c>
      <c r="L14" s="62">
        <v>23.79</v>
      </c>
      <c r="M14" s="196">
        <v>0.1</v>
      </c>
      <c r="N14" s="196">
        <v>0.15</v>
      </c>
      <c r="O14" s="196">
        <v>0.13</v>
      </c>
      <c r="P14" s="64">
        <v>9.9000000000000005E-2</v>
      </c>
      <c r="Q14" s="64">
        <v>9.7000000000000003E-2</v>
      </c>
      <c r="R14" s="64">
        <v>9.4E-2</v>
      </c>
      <c r="S14" s="64">
        <v>0.10100000000000001</v>
      </c>
      <c r="T14" s="64">
        <v>0.10299999999999999</v>
      </c>
      <c r="U14" s="64">
        <v>9.8000000000000004E-2</v>
      </c>
      <c r="V14" s="5"/>
    </row>
    <row r="15" spans="1:22" ht="14" x14ac:dyDescent="0.25">
      <c r="A15" s="62">
        <v>234</v>
      </c>
      <c r="B15" s="63">
        <v>41248</v>
      </c>
      <c r="C15" s="63" t="s">
        <v>83</v>
      </c>
      <c r="D15" s="75">
        <v>0.51517361111111104</v>
      </c>
      <c r="E15" s="75"/>
      <c r="F15" s="75"/>
      <c r="G15" s="62" t="s">
        <v>24</v>
      </c>
      <c r="H15" s="62">
        <v>6490</v>
      </c>
      <c r="I15" s="62">
        <v>4830</v>
      </c>
      <c r="J15" s="100">
        <f>VLOOKUP(L15,'Stage Area Rating 1.0'!$A$3:$B$1803,2,FALSE)</f>
        <v>5083.8029999999999</v>
      </c>
      <c r="K15" s="86">
        <f t="shared" si="0"/>
        <v>1.2766033616959587</v>
      </c>
      <c r="L15" s="62">
        <v>23.47</v>
      </c>
      <c r="M15" s="196" t="s">
        <v>55</v>
      </c>
      <c r="N15" s="196" t="s">
        <v>55</v>
      </c>
      <c r="O15" s="196" t="s">
        <v>55</v>
      </c>
      <c r="P15" s="64">
        <v>1.83</v>
      </c>
      <c r="Q15" s="64">
        <v>1.79</v>
      </c>
      <c r="R15" s="64">
        <v>1.73</v>
      </c>
      <c r="S15" s="64">
        <v>1.66</v>
      </c>
      <c r="T15" s="64">
        <v>1.6</v>
      </c>
      <c r="U15" s="64">
        <v>1.73</v>
      </c>
      <c r="V15" s="5"/>
    </row>
    <row r="16" spans="1:22" ht="14" x14ac:dyDescent="0.25">
      <c r="A16" s="76">
        <v>235</v>
      </c>
      <c r="B16" s="63">
        <v>41309</v>
      </c>
      <c r="C16" s="84" t="s">
        <v>83</v>
      </c>
      <c r="D16" s="75">
        <v>0.44052083333333331</v>
      </c>
      <c r="E16" s="75"/>
      <c r="F16" s="75"/>
      <c r="G16" s="62" t="s">
        <v>24</v>
      </c>
      <c r="H16" s="62">
        <v>2020</v>
      </c>
      <c r="I16" s="62">
        <v>3910</v>
      </c>
      <c r="J16" s="100">
        <f>VLOOKUP(L16,'Stage Area Rating 1.0'!$A$3:$B$1803,2,FALSE)</f>
        <v>4153.3639999999996</v>
      </c>
      <c r="K16" s="86">
        <f t="shared" si="0"/>
        <v>0.48635274924133792</v>
      </c>
      <c r="L16" s="62">
        <v>19.95</v>
      </c>
      <c r="M16" s="196">
        <v>0.56999999999999995</v>
      </c>
      <c r="N16" s="196">
        <v>0.61</v>
      </c>
      <c r="O16" s="196">
        <v>0.65</v>
      </c>
      <c r="P16" s="64">
        <v>0.56999999999999995</v>
      </c>
      <c r="Q16" s="64">
        <v>0.61</v>
      </c>
      <c r="R16" s="64">
        <v>0.65</v>
      </c>
      <c r="S16" s="64">
        <v>0.64</v>
      </c>
      <c r="T16" s="64">
        <v>0.67</v>
      </c>
      <c r="U16" s="64">
        <v>0.63</v>
      </c>
      <c r="V16" s="5"/>
    </row>
    <row r="17" spans="1:22" ht="14" x14ac:dyDescent="0.25">
      <c r="A17" s="62">
        <v>236</v>
      </c>
      <c r="B17" s="63">
        <v>41361</v>
      </c>
      <c r="C17" s="63" t="s">
        <v>84</v>
      </c>
      <c r="D17" s="75">
        <v>0.51891203703703703</v>
      </c>
      <c r="E17" s="75"/>
      <c r="F17" s="75"/>
      <c r="G17" s="62" t="s">
        <v>24</v>
      </c>
      <c r="H17" s="62">
        <v>4230</v>
      </c>
      <c r="I17" s="62">
        <v>4580</v>
      </c>
      <c r="J17" s="100">
        <f>VLOOKUP(L17,'Stage Area Rating 1.0'!$A$3:$B$1803,2,FALSE)</f>
        <v>4858.29</v>
      </c>
      <c r="K17" s="86">
        <f t="shared" si="0"/>
        <v>0.87067671958652115</v>
      </c>
      <c r="L17" s="62">
        <v>22.66</v>
      </c>
      <c r="M17" s="196">
        <v>1.254</v>
      </c>
      <c r="N17" s="196">
        <v>1.2310000000000001</v>
      </c>
      <c r="O17" s="196">
        <v>1.177</v>
      </c>
      <c r="P17" s="64">
        <v>1.254</v>
      </c>
      <c r="Q17" s="64">
        <v>1.2310000000000001</v>
      </c>
      <c r="R17" s="64">
        <v>1.177</v>
      </c>
      <c r="S17" s="64">
        <v>1.1319999999999999</v>
      </c>
      <c r="T17" s="64">
        <v>1.107</v>
      </c>
      <c r="U17" s="64">
        <v>1.1859999999999999</v>
      </c>
      <c r="V17" s="5"/>
    </row>
    <row r="18" spans="1:22" ht="14" x14ac:dyDescent="0.25">
      <c r="A18" s="62">
        <v>237</v>
      </c>
      <c r="B18" s="63">
        <v>41372</v>
      </c>
      <c r="C18" s="63" t="s">
        <v>84</v>
      </c>
      <c r="D18" s="75">
        <v>0.44726851851851851</v>
      </c>
      <c r="E18" s="75"/>
      <c r="F18" s="75"/>
      <c r="G18" s="62" t="s">
        <v>24</v>
      </c>
      <c r="H18" s="62">
        <v>13700</v>
      </c>
      <c r="I18" s="62">
        <v>5490</v>
      </c>
      <c r="J18" s="100">
        <f>VLOOKUP(L18,'Stage Area Rating 1.0'!$A$3:$B$1803,2,FALSE)</f>
        <v>5814.1790000000001</v>
      </c>
      <c r="K18" s="86">
        <f t="shared" si="0"/>
        <v>2.3563086035018874</v>
      </c>
      <c r="L18" s="62">
        <v>25.87</v>
      </c>
      <c r="M18" s="196">
        <v>3.5270000000000001</v>
      </c>
      <c r="N18" s="196">
        <v>3.4039999999999999</v>
      </c>
      <c r="O18" s="196">
        <v>3.2490000000000001</v>
      </c>
      <c r="P18" s="64">
        <v>3.5270000000000001</v>
      </c>
      <c r="Q18" s="64">
        <v>3.4039999999999999</v>
      </c>
      <c r="R18" s="64">
        <v>3.2490000000000001</v>
      </c>
      <c r="S18" s="64">
        <v>3.1829999999999998</v>
      </c>
      <c r="T18" s="64">
        <v>3.117</v>
      </c>
      <c r="U18" s="64">
        <v>3.3109999999999999</v>
      </c>
      <c r="V18" s="5"/>
    </row>
    <row r="19" spans="1:22" ht="14" x14ac:dyDescent="0.25">
      <c r="A19" s="62">
        <v>238</v>
      </c>
      <c r="B19" s="63">
        <v>41456</v>
      </c>
      <c r="C19" s="63" t="s">
        <v>84</v>
      </c>
      <c r="D19" s="75">
        <v>0.49561342592592594</v>
      </c>
      <c r="E19" s="75"/>
      <c r="F19" s="75"/>
      <c r="G19" s="62" t="s">
        <v>34</v>
      </c>
      <c r="H19" s="62">
        <v>1470</v>
      </c>
      <c r="I19" s="62">
        <v>5470</v>
      </c>
      <c r="J19" s="100">
        <f>VLOOKUP(L19,'Stage Area Rating 1.0'!$A$3:$B$1803,2,FALSE)</f>
        <v>5567.93</v>
      </c>
      <c r="K19" s="86">
        <f t="shared" si="0"/>
        <v>0.26401193980527771</v>
      </c>
      <c r="L19" s="62">
        <v>25.08</v>
      </c>
      <c r="M19" s="196">
        <v>0.19700000000000001</v>
      </c>
      <c r="N19" s="196">
        <v>0.19900000000000001</v>
      </c>
      <c r="O19" s="196">
        <v>0.24099999999999999</v>
      </c>
      <c r="P19" s="64">
        <v>0.19700000000000001</v>
      </c>
      <c r="Q19" s="64">
        <v>0.19900000000000001</v>
      </c>
      <c r="R19" s="64">
        <v>0.24099999999999999</v>
      </c>
      <c r="S19" s="64">
        <v>0.29699999999999999</v>
      </c>
      <c r="T19" s="64">
        <v>0.31900000000000001</v>
      </c>
      <c r="U19" s="64">
        <v>0.246</v>
      </c>
      <c r="V19" s="5"/>
    </row>
    <row r="20" spans="1:22" ht="14" x14ac:dyDescent="0.25">
      <c r="A20" s="62">
        <v>239</v>
      </c>
      <c r="B20" s="63">
        <v>41568</v>
      </c>
      <c r="C20" s="63" t="s">
        <v>84</v>
      </c>
      <c r="D20" s="75">
        <v>0.53596064814814814</v>
      </c>
      <c r="E20" s="75"/>
      <c r="F20" s="75"/>
      <c r="G20" s="62" t="s">
        <v>11</v>
      </c>
      <c r="H20" s="62">
        <v>531</v>
      </c>
      <c r="I20" s="62">
        <v>4880</v>
      </c>
      <c r="J20" s="100">
        <f>VLOOKUP(L20,'Stage Area Rating 1.0'!$A$3:$B$1803,2,FALSE)</f>
        <v>5072.4040000000005</v>
      </c>
      <c r="K20" s="86">
        <f t="shared" si="0"/>
        <v>0.10468409062054204</v>
      </c>
      <c r="L20" s="62">
        <v>23.43</v>
      </c>
      <c r="M20" s="196">
        <v>0.113</v>
      </c>
      <c r="N20" s="196">
        <v>0.12</v>
      </c>
      <c r="O20" s="196">
        <v>0.11600000000000001</v>
      </c>
      <c r="P20" s="64">
        <v>0.113</v>
      </c>
      <c r="Q20" s="64">
        <v>0.12</v>
      </c>
      <c r="R20" s="64">
        <v>0.11600000000000001</v>
      </c>
      <c r="S20" s="64">
        <v>0.1</v>
      </c>
      <c r="T20" s="64">
        <v>9.1999999999999998E-2</v>
      </c>
      <c r="U20" s="64">
        <v>0.109</v>
      </c>
      <c r="V20" s="5"/>
    </row>
    <row r="21" spans="1:22" ht="14" x14ac:dyDescent="0.25">
      <c r="A21" s="62">
        <v>240</v>
      </c>
      <c r="B21" s="63">
        <v>41639</v>
      </c>
      <c r="C21" s="63" t="s">
        <v>83</v>
      </c>
      <c r="D21" s="75">
        <v>0.44773148148148145</v>
      </c>
      <c r="E21" s="75"/>
      <c r="F21" s="75"/>
      <c r="G21" s="62" t="s">
        <v>34</v>
      </c>
      <c r="H21" s="62">
        <v>996</v>
      </c>
      <c r="I21" s="62">
        <v>3710</v>
      </c>
      <c r="J21" s="100">
        <f>VLOOKUP(L21,'Stage Area Rating 1.0'!$A$3:$B$1803,2,FALSE)</f>
        <v>3931.5819999999999</v>
      </c>
      <c r="K21" s="86">
        <f t="shared" si="0"/>
        <v>0.25333313663558332</v>
      </c>
      <c r="L21" s="62">
        <v>19.059999999999999</v>
      </c>
      <c r="M21" s="196">
        <v>0.224</v>
      </c>
      <c r="N21" s="196">
        <v>0.23300000000000001</v>
      </c>
      <c r="O21" s="196">
        <v>0.27800000000000002</v>
      </c>
      <c r="P21" s="64">
        <v>0.224</v>
      </c>
      <c r="Q21" s="64">
        <v>0.23300000000000001</v>
      </c>
      <c r="R21" s="64">
        <v>0.27800000000000002</v>
      </c>
      <c r="S21" s="64">
        <v>0.29399999999999998</v>
      </c>
      <c r="T21" s="64">
        <v>0.25700000000000001</v>
      </c>
      <c r="U21" s="64">
        <v>0.25800000000000001</v>
      </c>
      <c r="V21" s="5"/>
    </row>
    <row r="22" spans="1:22" ht="14" x14ac:dyDescent="0.25">
      <c r="A22" s="62">
        <v>241</v>
      </c>
      <c r="B22" s="63">
        <v>41696</v>
      </c>
      <c r="C22" s="84" t="s">
        <v>83</v>
      </c>
      <c r="D22" s="75">
        <v>0.41251157407407407</v>
      </c>
      <c r="E22" s="75"/>
      <c r="F22" s="75"/>
      <c r="G22" s="62" t="s">
        <v>34</v>
      </c>
      <c r="H22" s="62">
        <v>1560</v>
      </c>
      <c r="I22" s="62">
        <v>3930</v>
      </c>
      <c r="J22" s="100">
        <f>VLOOKUP(L22,'Stage Area Rating 1.0'!$A$3:$B$1803,2,FALSE)</f>
        <v>4181.0630000000001</v>
      </c>
      <c r="K22" s="86">
        <f t="shared" si="0"/>
        <v>0.37311085721501924</v>
      </c>
      <c r="L22" s="62">
        <v>20.059999999999999</v>
      </c>
      <c r="M22" s="196">
        <v>0.43</v>
      </c>
      <c r="N22" s="196">
        <v>0.48099999999999998</v>
      </c>
      <c r="O22" s="196">
        <v>0.495</v>
      </c>
      <c r="P22" s="64">
        <v>0.43</v>
      </c>
      <c r="Q22" s="64">
        <v>0.48099999999999998</v>
      </c>
      <c r="R22" s="64">
        <v>0.495</v>
      </c>
      <c r="S22" s="64">
        <v>0.45700000000000002</v>
      </c>
      <c r="T22" s="64">
        <v>0.1101</v>
      </c>
      <c r="U22" s="64">
        <v>0.45200000000000001</v>
      </c>
      <c r="V22" s="5"/>
    </row>
    <row r="23" spans="1:22" ht="14" x14ac:dyDescent="0.25">
      <c r="A23" s="62">
        <v>242</v>
      </c>
      <c r="B23" s="63">
        <v>41766</v>
      </c>
      <c r="C23" s="63" t="s">
        <v>84</v>
      </c>
      <c r="D23" s="75">
        <v>0.45905092592592589</v>
      </c>
      <c r="E23" s="75"/>
      <c r="F23" s="75"/>
      <c r="G23" s="62" t="s">
        <v>24</v>
      </c>
      <c r="H23" s="62">
        <v>9620</v>
      </c>
      <c r="I23" s="62">
        <v>5570</v>
      </c>
      <c r="J23" s="100">
        <f>VLOOKUP(L23,'Stage Area Rating 1.0'!$A$3:$B$1803,2,FALSE)</f>
        <v>5904.9279999999999</v>
      </c>
      <c r="K23" s="86">
        <f t="shared" si="0"/>
        <v>1.6291477220382704</v>
      </c>
      <c r="L23" s="62">
        <v>26.16</v>
      </c>
      <c r="M23" s="196">
        <v>2.0449999999999999</v>
      </c>
      <c r="N23" s="196">
        <v>2.4380000000000002</v>
      </c>
      <c r="O23" s="196">
        <v>2.371</v>
      </c>
      <c r="P23" s="64">
        <v>2.0449999999999999</v>
      </c>
      <c r="Q23" s="64">
        <v>2.4380000000000002</v>
      </c>
      <c r="R23" s="64">
        <v>2.371</v>
      </c>
      <c r="S23" s="64">
        <v>2.2829999999999999</v>
      </c>
      <c r="T23" s="64">
        <v>2.2320000000000002</v>
      </c>
      <c r="U23" s="64">
        <v>2.3039999999999998</v>
      </c>
      <c r="V23" s="5"/>
    </row>
    <row r="24" spans="1:22" ht="14" x14ac:dyDescent="0.25">
      <c r="A24" s="62">
        <v>243</v>
      </c>
      <c r="B24" s="63">
        <v>41778</v>
      </c>
      <c r="C24" s="63" t="s">
        <v>84</v>
      </c>
      <c r="D24" s="75">
        <v>0.59954861111111113</v>
      </c>
      <c r="E24" s="75"/>
      <c r="F24" s="75"/>
      <c r="G24" s="62" t="s">
        <v>34</v>
      </c>
      <c r="H24" s="62">
        <v>7870</v>
      </c>
      <c r="I24" s="62">
        <v>5470</v>
      </c>
      <c r="J24" s="100">
        <f>VLOOKUP(L24,'Stage Area Rating 1.0'!$A$3:$B$1803,2,FALSE)</f>
        <v>5723.62</v>
      </c>
      <c r="K24" s="86">
        <f t="shared" si="0"/>
        <v>1.3750039310785831</v>
      </c>
      <c r="L24" s="62">
        <v>25.58</v>
      </c>
      <c r="M24" s="196">
        <v>1.883</v>
      </c>
      <c r="N24" s="196">
        <v>1.9259999999999999</v>
      </c>
      <c r="O24" s="196">
        <v>1.8919999999999999</v>
      </c>
      <c r="P24" s="64">
        <v>1.883</v>
      </c>
      <c r="Q24" s="64">
        <v>1.9259999999999999</v>
      </c>
      <c r="R24" s="64">
        <v>1.8919999999999999</v>
      </c>
      <c r="S24" s="64">
        <v>1.8979999999999999</v>
      </c>
      <c r="T24" s="64">
        <v>1.885</v>
      </c>
      <c r="U24" s="64">
        <v>1.907</v>
      </c>
      <c r="V24" s="5"/>
    </row>
    <row r="25" spans="1:22" ht="14" x14ac:dyDescent="0.25">
      <c r="A25" s="62">
        <v>244</v>
      </c>
      <c r="B25" s="63">
        <v>41836</v>
      </c>
      <c r="C25" s="63" t="s">
        <v>84</v>
      </c>
      <c r="D25" s="75">
        <v>0.42803240740740739</v>
      </c>
      <c r="E25" s="75"/>
      <c r="F25" s="75"/>
      <c r="G25" s="62" t="s">
        <v>34</v>
      </c>
      <c r="H25" s="62">
        <v>811</v>
      </c>
      <c r="I25" s="62">
        <v>5410</v>
      </c>
      <c r="J25" s="100">
        <f>VLOOKUP(L25,'Stage Area Rating 1.0'!$A$3:$B$1803,2,FALSE)</f>
        <v>5564.8220000000001</v>
      </c>
      <c r="K25" s="86">
        <f t="shared" si="0"/>
        <v>0.1457369166525003</v>
      </c>
      <c r="L25" s="62">
        <v>25.07</v>
      </c>
      <c r="M25" s="196">
        <v>0.22</v>
      </c>
      <c r="N25" s="196">
        <v>0.22500000000000001</v>
      </c>
      <c r="O25" s="196">
        <v>0.224</v>
      </c>
      <c r="P25" s="64">
        <v>0.22</v>
      </c>
      <c r="Q25" s="64">
        <v>0.22500000000000001</v>
      </c>
      <c r="R25" s="64">
        <v>0.224</v>
      </c>
      <c r="S25" s="64">
        <v>0.22600000000000001</v>
      </c>
      <c r="T25" s="64">
        <v>0.253</v>
      </c>
      <c r="U25" s="64">
        <v>0.22800000000000001</v>
      </c>
      <c r="V25" s="5"/>
    </row>
    <row r="26" spans="1:22" ht="14" x14ac:dyDescent="0.25">
      <c r="A26" s="62">
        <v>246</v>
      </c>
      <c r="B26" s="63">
        <v>41877</v>
      </c>
      <c r="C26" s="63" t="s">
        <v>84</v>
      </c>
      <c r="D26" s="75">
        <v>0.57447916666666665</v>
      </c>
      <c r="E26" s="75">
        <v>0.58902777777777782</v>
      </c>
      <c r="F26" s="75">
        <f t="shared" ref="F26:F28" si="1">AVERAGE(D26:E26)</f>
        <v>0.58175347222222218</v>
      </c>
      <c r="G26" s="62" t="s">
        <v>34</v>
      </c>
      <c r="H26" s="62">
        <v>237</v>
      </c>
      <c r="I26" s="62">
        <v>7450</v>
      </c>
      <c r="J26" s="100">
        <f>VLOOKUP(L26,'Stage Area Rating 1.0'!$A$3:$B$1803,2,FALSE)</f>
        <v>5577.2550000000001</v>
      </c>
      <c r="K26" s="86">
        <f t="shared" si="0"/>
        <v>4.2494022597137839E-2</v>
      </c>
      <c r="L26" s="62">
        <v>25.11</v>
      </c>
      <c r="M26" s="196">
        <v>8.3000000000000001E-3</v>
      </c>
      <c r="N26" s="197">
        <v>2.63E-2</v>
      </c>
      <c r="O26" s="196">
        <v>2.5999999999999999E-2</v>
      </c>
      <c r="P26" s="64">
        <v>8.3000000000000001E-3</v>
      </c>
      <c r="Q26" s="64">
        <v>2.63E-2</v>
      </c>
      <c r="R26" s="64">
        <v>2.5999999999999999E-2</v>
      </c>
      <c r="S26" s="64">
        <v>3.8899999999999997E-2</v>
      </c>
      <c r="T26" s="64">
        <v>3.0700000000000002E-2</v>
      </c>
      <c r="U26" s="64">
        <v>2.3E-2</v>
      </c>
      <c r="V26" s="14" t="s">
        <v>87</v>
      </c>
    </row>
    <row r="27" spans="1:22" ht="14" x14ac:dyDescent="0.25">
      <c r="A27" s="62">
        <v>247</v>
      </c>
      <c r="B27" s="63">
        <v>41913</v>
      </c>
      <c r="C27" s="63" t="s">
        <v>84</v>
      </c>
      <c r="D27" s="75">
        <v>0.62306712962962962</v>
      </c>
      <c r="E27" s="75">
        <v>0.63548611111111108</v>
      </c>
      <c r="F27" s="75">
        <f t="shared" si="1"/>
        <v>0.62927662037037035</v>
      </c>
      <c r="G27" s="62" t="s">
        <v>34</v>
      </c>
      <c r="H27" s="62">
        <v>452</v>
      </c>
      <c r="I27" s="62">
        <v>6568</v>
      </c>
      <c r="J27" s="100">
        <f>VLOOKUP(L27,'Stage Area Rating 1.0'!$A$3:$B$1803,2,FALSE)</f>
        <v>5211.3119999999999</v>
      </c>
      <c r="K27" s="86">
        <f t="shared" si="0"/>
        <v>8.673439625184598E-2</v>
      </c>
      <c r="L27" s="62">
        <v>23.91</v>
      </c>
      <c r="M27" s="196">
        <v>7.6999999999999999E-2</v>
      </c>
      <c r="N27" s="197">
        <v>5.7099999999999998E-2</v>
      </c>
      <c r="O27" s="196">
        <v>7.0800000000000002E-2</v>
      </c>
      <c r="P27" s="64">
        <v>7.6999999999999999E-2</v>
      </c>
      <c r="Q27" s="64">
        <v>5.7099999999999998E-2</v>
      </c>
      <c r="R27" s="64">
        <v>7.0800000000000002E-2</v>
      </c>
      <c r="S27" s="64">
        <v>4.6399999999999997E-2</v>
      </c>
      <c r="T27" s="64">
        <v>2.1499999999999998E-2</v>
      </c>
      <c r="U27" s="64">
        <v>5.2999999999999999E-2</v>
      </c>
      <c r="V27" s="5"/>
    </row>
    <row r="28" spans="1:22" ht="14" x14ac:dyDescent="0.25">
      <c r="A28" s="62">
        <v>248</v>
      </c>
      <c r="B28" s="63">
        <v>42003</v>
      </c>
      <c r="C28" s="63" t="s">
        <v>83</v>
      </c>
      <c r="D28" s="75">
        <v>0.53365740740740741</v>
      </c>
      <c r="E28" s="75">
        <v>0.54534722222222221</v>
      </c>
      <c r="F28" s="75">
        <f t="shared" si="1"/>
        <v>0.53950231481481481</v>
      </c>
      <c r="G28" s="62" t="s">
        <v>24</v>
      </c>
      <c r="H28" s="62">
        <v>1703</v>
      </c>
      <c r="I28" s="62">
        <v>4784</v>
      </c>
      <c r="J28" s="100">
        <f>VLOOKUP(L28,'Stage Area Rating 1.0'!$A$3:$B$1803,2,FALSE)</f>
        <v>4847.38</v>
      </c>
      <c r="K28" s="86">
        <f t="shared" si="0"/>
        <v>0.3513238079127281</v>
      </c>
      <c r="L28" s="62">
        <v>22.62</v>
      </c>
      <c r="M28" s="196">
        <v>0.51600000000000001</v>
      </c>
      <c r="N28" s="196">
        <v>0.48499999999999999</v>
      </c>
      <c r="O28" s="196">
        <v>0.46200000000000002</v>
      </c>
      <c r="P28" s="64">
        <v>0.51600000000000001</v>
      </c>
      <c r="Q28" s="64">
        <v>0.48499999999999999</v>
      </c>
      <c r="R28" s="64">
        <v>0.46200000000000002</v>
      </c>
      <c r="S28" s="64">
        <v>0.44400000000000001</v>
      </c>
      <c r="T28" s="64">
        <v>0.1225</v>
      </c>
      <c r="U28" s="64">
        <v>0.46200000000000002</v>
      </c>
      <c r="V28" s="5"/>
    </row>
  </sheetData>
  <mergeCells count="3">
    <mergeCell ref="M5:U5"/>
    <mergeCell ref="M6:O6"/>
    <mergeCell ref="P6:U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2"/>
  <sheetViews>
    <sheetView workbookViewId="0">
      <selection activeCell="C25" sqref="C25"/>
    </sheetView>
  </sheetViews>
  <sheetFormatPr defaultRowHeight="12.5" x14ac:dyDescent="0.25"/>
  <cols>
    <col min="1" max="1" width="11.81640625" customWidth="1"/>
    <col min="2" max="2" width="13.54296875" customWidth="1"/>
    <col min="3" max="3" width="13.26953125" style="11" customWidth="1"/>
    <col min="6" max="6" width="10.26953125" customWidth="1"/>
    <col min="7" max="7" width="84.26953125" customWidth="1"/>
  </cols>
  <sheetData>
    <row r="1" spans="1:14" ht="15.5" x14ac:dyDescent="0.35">
      <c r="A1" s="44" t="s">
        <v>51</v>
      </c>
    </row>
    <row r="2" spans="1:14" ht="15.5" x14ac:dyDescent="0.35">
      <c r="A2" s="44" t="s">
        <v>52</v>
      </c>
    </row>
    <row r="3" spans="1:14" ht="15.5" x14ac:dyDescent="0.35">
      <c r="A3" s="44" t="s">
        <v>106</v>
      </c>
    </row>
    <row r="4" spans="1:14" ht="18" x14ac:dyDescent="0.4">
      <c r="A4" s="147" t="s">
        <v>85</v>
      </c>
      <c r="F4" s="146">
        <v>5</v>
      </c>
    </row>
    <row r="6" spans="1:14" ht="13" thickBot="1" x14ac:dyDescent="0.3"/>
    <row r="7" spans="1:14" ht="26.5" thickBot="1" x14ac:dyDescent="0.35">
      <c r="A7" s="184" t="s">
        <v>110</v>
      </c>
      <c r="B7" s="184" t="s">
        <v>109</v>
      </c>
      <c r="C7" s="184" t="s">
        <v>111</v>
      </c>
      <c r="D7" s="184" t="s">
        <v>115</v>
      </c>
      <c r="E7" s="184" t="s">
        <v>5</v>
      </c>
      <c r="F7" s="184" t="s">
        <v>112</v>
      </c>
      <c r="G7" s="184" t="s">
        <v>86</v>
      </c>
      <c r="H7" s="37"/>
      <c r="I7" s="37"/>
      <c r="J7" s="37"/>
      <c r="K7" s="37"/>
      <c r="L7" s="40"/>
      <c r="M7" s="40"/>
      <c r="N7" s="40"/>
    </row>
    <row r="8" spans="1:14" ht="40" customHeight="1" x14ac:dyDescent="0.25">
      <c r="A8" s="169">
        <v>1</v>
      </c>
      <c r="B8" s="170" t="s">
        <v>90</v>
      </c>
      <c r="C8" s="169">
        <v>21</v>
      </c>
      <c r="D8" s="171">
        <v>0.98941915475975839</v>
      </c>
      <c r="E8" s="171">
        <v>7.7496059198412778E-2</v>
      </c>
      <c r="F8" s="172">
        <v>3.1037295171277044E-20</v>
      </c>
      <c r="G8" s="165" t="s">
        <v>116</v>
      </c>
      <c r="H8" s="164"/>
      <c r="I8" s="164"/>
      <c r="J8" s="164"/>
      <c r="K8" s="164"/>
    </row>
    <row r="9" spans="1:14" ht="40" customHeight="1" x14ac:dyDescent="0.25">
      <c r="A9" s="173">
        <v>2</v>
      </c>
      <c r="B9" s="174" t="s">
        <v>94</v>
      </c>
      <c r="C9" s="173">
        <v>21</v>
      </c>
      <c r="D9" s="175">
        <v>0.99640733365830081</v>
      </c>
      <c r="E9" s="175">
        <v>4.5157290938133941E-2</v>
      </c>
      <c r="F9" s="176">
        <v>1.0814810242484508E-24</v>
      </c>
      <c r="G9" s="166"/>
    </row>
    <row r="10" spans="1:14" ht="40" customHeight="1" x14ac:dyDescent="0.25">
      <c r="A10" s="185">
        <v>3</v>
      </c>
      <c r="B10" s="186" t="s">
        <v>96</v>
      </c>
      <c r="C10" s="187">
        <v>21</v>
      </c>
      <c r="D10" s="188">
        <v>0.99626123063519001</v>
      </c>
      <c r="E10" s="188">
        <v>4.6066347045997227E-2</v>
      </c>
      <c r="F10" s="189">
        <v>1.5794639275779364E-24</v>
      </c>
      <c r="G10" s="190" t="s">
        <v>120</v>
      </c>
    </row>
    <row r="11" spans="1:14" ht="40" customHeight="1" x14ac:dyDescent="0.25">
      <c r="A11" s="173">
        <v>4</v>
      </c>
      <c r="B11" s="178" t="s">
        <v>98</v>
      </c>
      <c r="C11" s="173">
        <v>21</v>
      </c>
      <c r="D11" s="175">
        <v>0.99653035514392518</v>
      </c>
      <c r="E11" s="175">
        <v>4.4377409729625859E-2</v>
      </c>
      <c r="F11" s="176">
        <v>7.7667973128680225E-25</v>
      </c>
      <c r="G11" s="166"/>
    </row>
    <row r="12" spans="1:14" ht="40" customHeight="1" x14ac:dyDescent="0.25">
      <c r="A12" s="173">
        <v>5</v>
      </c>
      <c r="B12" s="174" t="s">
        <v>100</v>
      </c>
      <c r="C12" s="177">
        <v>21</v>
      </c>
      <c r="D12" s="175">
        <v>0.98543856398928864</v>
      </c>
      <c r="E12" s="175">
        <v>9.0912068733010665E-2</v>
      </c>
      <c r="F12" s="176">
        <v>6.4590933311362036E-19</v>
      </c>
      <c r="G12" s="167" t="s">
        <v>117</v>
      </c>
    </row>
    <row r="13" spans="1:14" ht="40" customHeight="1" x14ac:dyDescent="0.25">
      <c r="A13" s="173">
        <v>6</v>
      </c>
      <c r="B13" s="174" t="s">
        <v>113</v>
      </c>
      <c r="C13" s="173">
        <v>21</v>
      </c>
      <c r="D13" s="175">
        <v>0.99690755708655421</v>
      </c>
      <c r="E13" s="175">
        <v>4.1895780253711615E-2</v>
      </c>
      <c r="F13" s="176">
        <v>2.6021119765222788E-25</v>
      </c>
      <c r="G13" s="167" t="s">
        <v>119</v>
      </c>
    </row>
    <row r="14" spans="1:14" ht="40" customHeight="1" thickBot="1" x14ac:dyDescent="0.3">
      <c r="A14" s="179">
        <v>7</v>
      </c>
      <c r="B14" s="180" t="s">
        <v>107</v>
      </c>
      <c r="C14" s="181">
        <v>21</v>
      </c>
      <c r="D14" s="182">
        <v>0.23520892267875576</v>
      </c>
      <c r="E14" s="182">
        <v>0.65885651322908578</v>
      </c>
      <c r="F14" s="183">
        <v>2.5856049085651069E-2</v>
      </c>
      <c r="G14" s="168" t="s">
        <v>114</v>
      </c>
    </row>
    <row r="17" spans="1:7" ht="18.5" thickBot="1" x14ac:dyDescent="0.45">
      <c r="A17" s="191" t="s">
        <v>118</v>
      </c>
    </row>
    <row r="18" spans="1:7" ht="18.75" customHeight="1" x14ac:dyDescent="0.25">
      <c r="A18" s="214" t="s">
        <v>124</v>
      </c>
      <c r="B18" s="215"/>
      <c r="C18" s="215"/>
      <c r="D18" s="215"/>
      <c r="E18" s="215"/>
      <c r="F18" s="215"/>
      <c r="G18" s="216"/>
    </row>
    <row r="19" spans="1:7" ht="18.75" customHeight="1" x14ac:dyDescent="0.25">
      <c r="A19" s="217"/>
      <c r="B19" s="218"/>
      <c r="C19" s="218"/>
      <c r="D19" s="218"/>
      <c r="E19" s="218"/>
      <c r="F19" s="218"/>
      <c r="G19" s="219"/>
    </row>
    <row r="20" spans="1:7" ht="20.25" customHeight="1" x14ac:dyDescent="0.25">
      <c r="A20" s="217"/>
      <c r="B20" s="218"/>
      <c r="C20" s="218"/>
      <c r="D20" s="218"/>
      <c r="E20" s="218"/>
      <c r="F20" s="218"/>
      <c r="G20" s="219"/>
    </row>
    <row r="21" spans="1:7" ht="19.5" customHeight="1" x14ac:dyDescent="0.25">
      <c r="A21" s="217"/>
      <c r="B21" s="218"/>
      <c r="C21" s="218"/>
      <c r="D21" s="218"/>
      <c r="E21" s="218"/>
      <c r="F21" s="218"/>
      <c r="G21" s="219"/>
    </row>
    <row r="22" spans="1:7" ht="24.75" customHeight="1" thickBot="1" x14ac:dyDescent="0.3">
      <c r="A22" s="220"/>
      <c r="B22" s="221"/>
      <c r="C22" s="221"/>
      <c r="D22" s="221"/>
      <c r="E22" s="221"/>
      <c r="F22" s="221"/>
      <c r="G22" s="222"/>
    </row>
    <row r="25" spans="1:7" ht="18" x14ac:dyDescent="0.4">
      <c r="A25" s="191" t="s">
        <v>121</v>
      </c>
    </row>
    <row r="40" spans="1:2" x14ac:dyDescent="0.25">
      <c r="A40" s="13" t="s">
        <v>122</v>
      </c>
    </row>
    <row r="41" spans="1:2" x14ac:dyDescent="0.25">
      <c r="A41">
        <v>0</v>
      </c>
      <c r="B41">
        <v>0</v>
      </c>
    </row>
    <row r="42" spans="1:2" x14ac:dyDescent="0.25">
      <c r="A42">
        <v>2.5</v>
      </c>
      <c r="B42">
        <v>2.5</v>
      </c>
    </row>
  </sheetData>
  <mergeCells count="1">
    <mergeCell ref="A18:G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46"/>
  <sheetViews>
    <sheetView zoomScaleNormal="100" workbookViewId="0">
      <selection activeCell="Y6" sqref="Y6"/>
    </sheetView>
  </sheetViews>
  <sheetFormatPr defaultColWidth="9.1796875" defaultRowHeight="12.5" x14ac:dyDescent="0.25"/>
  <cols>
    <col min="1" max="1" width="13" style="11" customWidth="1"/>
    <col min="2" max="2" width="12.453125" style="11" customWidth="1"/>
    <col min="3" max="3" width="12.7265625" style="11" customWidth="1"/>
    <col min="4" max="4" width="9.1796875" style="11"/>
    <col min="5" max="5" width="13" style="11" customWidth="1"/>
    <col min="6" max="16384" width="9.1796875" style="11"/>
  </cols>
  <sheetData>
    <row r="1" spans="1:6" ht="18" x14ac:dyDescent="0.4">
      <c r="A1" s="146" t="s">
        <v>123</v>
      </c>
    </row>
    <row r="2" spans="1:6" x14ac:dyDescent="0.25">
      <c r="A2" s="11" t="s">
        <v>45</v>
      </c>
    </row>
    <row r="3" spans="1:6" ht="13" thickBot="1" x14ac:dyDescent="0.3"/>
    <row r="4" spans="1:6" ht="13" x14ac:dyDescent="0.3">
      <c r="A4" s="43" t="s">
        <v>1</v>
      </c>
      <c r="B4" s="43"/>
    </row>
    <row r="5" spans="1:6" x14ac:dyDescent="0.25">
      <c r="A5" s="38" t="s">
        <v>2</v>
      </c>
      <c r="B5" s="38">
        <v>0.99812886474402196</v>
      </c>
    </row>
    <row r="6" spans="1:6" x14ac:dyDescent="0.25">
      <c r="A6" s="150" t="s">
        <v>3</v>
      </c>
      <c r="B6" s="150">
        <v>0.99626123063519001</v>
      </c>
    </row>
    <row r="7" spans="1:6" x14ac:dyDescent="0.25">
      <c r="A7" s="38" t="s">
        <v>4</v>
      </c>
      <c r="B7" s="38">
        <v>0.99606445330019999</v>
      </c>
    </row>
    <row r="8" spans="1:6" x14ac:dyDescent="0.25">
      <c r="A8" s="150" t="s">
        <v>5</v>
      </c>
      <c r="B8" s="150">
        <v>4.6066347045997227E-2</v>
      </c>
    </row>
    <row r="9" spans="1:6" ht="13" thickBot="1" x14ac:dyDescent="0.3">
      <c r="A9" s="151" t="s">
        <v>6</v>
      </c>
      <c r="B9" s="151">
        <v>21</v>
      </c>
    </row>
    <row r="11" spans="1:6" ht="13" thickBot="1" x14ac:dyDescent="0.3">
      <c r="A11" s="11" t="s">
        <v>7</v>
      </c>
    </row>
    <row r="12" spans="1:6" ht="13" x14ac:dyDescent="0.3">
      <c r="A12" s="42"/>
      <c r="B12" s="42" t="s">
        <v>8</v>
      </c>
      <c r="C12" s="42" t="s">
        <v>9</v>
      </c>
      <c r="D12" s="42" t="s">
        <v>10</v>
      </c>
      <c r="E12" s="42" t="s">
        <v>11</v>
      </c>
      <c r="F12" s="42" t="s">
        <v>12</v>
      </c>
    </row>
    <row r="13" spans="1:6" x14ac:dyDescent="0.25">
      <c r="A13" s="38" t="s">
        <v>13</v>
      </c>
      <c r="B13" s="38">
        <v>1</v>
      </c>
      <c r="C13" s="38">
        <v>10.743992729935586</v>
      </c>
      <c r="D13" s="38">
        <v>10.743992729935586</v>
      </c>
      <c r="E13" s="38">
        <v>5062.8860823114037</v>
      </c>
      <c r="F13" s="38">
        <v>1.5794639275779364E-24</v>
      </c>
    </row>
    <row r="14" spans="1:6" x14ac:dyDescent="0.25">
      <c r="A14" s="38" t="s">
        <v>14</v>
      </c>
      <c r="B14" s="38">
        <v>19</v>
      </c>
      <c r="C14" s="38">
        <v>4.0320058273082889E-2</v>
      </c>
      <c r="D14" s="38">
        <v>2.1221083301622575E-3</v>
      </c>
      <c r="E14" s="38"/>
      <c r="F14" s="38"/>
    </row>
    <row r="15" spans="1:6" ht="13" thickBot="1" x14ac:dyDescent="0.3">
      <c r="A15" s="41" t="s">
        <v>15</v>
      </c>
      <c r="B15" s="41">
        <v>20</v>
      </c>
      <c r="C15" s="41">
        <v>10.78431278820867</v>
      </c>
      <c r="D15" s="41"/>
      <c r="E15" s="41"/>
      <c r="F15" s="41"/>
    </row>
    <row r="16" spans="1:6" ht="13" thickBot="1" x14ac:dyDescent="0.3"/>
    <row r="17" spans="1:9" ht="13" x14ac:dyDescent="0.3">
      <c r="A17" s="42"/>
      <c r="B17" s="152" t="s">
        <v>16</v>
      </c>
      <c r="C17" s="42" t="s">
        <v>5</v>
      </c>
      <c r="D17" s="42" t="s">
        <v>17</v>
      </c>
      <c r="E17" s="152" t="s">
        <v>18</v>
      </c>
      <c r="F17" s="42" t="s">
        <v>19</v>
      </c>
      <c r="G17" s="42" t="s">
        <v>20</v>
      </c>
      <c r="H17" s="42" t="s">
        <v>21</v>
      </c>
      <c r="I17" s="42" t="s">
        <v>22</v>
      </c>
    </row>
    <row r="18" spans="1:9" x14ac:dyDescent="0.25">
      <c r="A18" s="38" t="s">
        <v>23</v>
      </c>
      <c r="B18" s="150">
        <v>3.1107481069921117E-2</v>
      </c>
      <c r="C18" s="38">
        <v>1.397502111217312E-2</v>
      </c>
      <c r="D18" s="38">
        <v>2.2259344597930193</v>
      </c>
      <c r="E18" s="150">
        <v>3.8319509722011452E-2</v>
      </c>
      <c r="F18" s="38">
        <v>1.8574257212788069E-3</v>
      </c>
      <c r="G18" s="38">
        <v>6.0357536418563423E-2</v>
      </c>
      <c r="H18" s="38">
        <v>1.8574257212788069E-3</v>
      </c>
      <c r="I18" s="38">
        <v>6.0357536418563423E-2</v>
      </c>
    </row>
    <row r="19" spans="1:9" ht="13" thickBot="1" x14ac:dyDescent="0.3">
      <c r="A19" s="153" t="s">
        <v>96</v>
      </c>
      <c r="B19" s="151">
        <v>0.69843040496234321</v>
      </c>
      <c r="C19" s="41">
        <v>9.8157629022800983E-3</v>
      </c>
      <c r="D19" s="41">
        <v>71.153960411992543</v>
      </c>
      <c r="E19" s="151">
        <v>1.5794639275779364E-24</v>
      </c>
      <c r="F19" s="41">
        <v>0.67788577709550224</v>
      </c>
      <c r="G19" s="41">
        <v>0.71897503282918418</v>
      </c>
      <c r="H19" s="41">
        <v>0.67788577709550224</v>
      </c>
      <c r="I19" s="41">
        <v>0.71897503282918418</v>
      </c>
    </row>
    <row r="21" spans="1:9" ht="18" x14ac:dyDescent="0.4">
      <c r="A21" s="191" t="s">
        <v>121</v>
      </c>
    </row>
    <row r="23" spans="1:9" x14ac:dyDescent="0.25">
      <c r="A23" s="11" t="s">
        <v>46</v>
      </c>
    </row>
    <row r="24" spans="1:9" ht="13" thickBot="1" x14ac:dyDescent="0.3">
      <c r="D24" s="154"/>
    </row>
    <row r="25" spans="1:9" ht="91" x14ac:dyDescent="0.3">
      <c r="A25" s="160" t="s">
        <v>47</v>
      </c>
      <c r="B25" s="160" t="s">
        <v>88</v>
      </c>
      <c r="C25" s="160" t="s">
        <v>25</v>
      </c>
      <c r="D25" s="161" t="s">
        <v>96</v>
      </c>
      <c r="E25" s="160" t="s">
        <v>91</v>
      </c>
      <c r="F25" s="162" t="s">
        <v>92</v>
      </c>
    </row>
    <row r="26" spans="1:9" x14ac:dyDescent="0.25">
      <c r="A26" s="38">
        <v>1</v>
      </c>
      <c r="B26" s="38">
        <v>0.17149199246735211</v>
      </c>
      <c r="C26" s="38">
        <v>1.1194932854488859E-3</v>
      </c>
      <c r="D26" s="155">
        <v>0.20100000000000001</v>
      </c>
      <c r="E26" s="157">
        <v>40879</v>
      </c>
      <c r="F26" s="11">
        <v>0.172611485752801</v>
      </c>
    </row>
    <row r="27" spans="1:9" x14ac:dyDescent="0.25">
      <c r="A27" s="38">
        <v>2</v>
      </c>
      <c r="B27" s="38">
        <v>0.3328294160136534</v>
      </c>
      <c r="C27" s="38">
        <v>-2.4871947739635414E-2</v>
      </c>
      <c r="D27" s="30">
        <v>0.432</v>
      </c>
      <c r="E27" s="157">
        <v>40947</v>
      </c>
      <c r="F27" s="11">
        <v>0.30795746827401799</v>
      </c>
    </row>
    <row r="28" spans="1:9" x14ac:dyDescent="0.25">
      <c r="A28" s="38">
        <v>3</v>
      </c>
      <c r="B28" s="38">
        <v>0.57937534896536058</v>
      </c>
      <c r="C28" s="38">
        <v>-8.5749253565871042E-3</v>
      </c>
      <c r="D28" s="30">
        <v>0.78500000000000003</v>
      </c>
      <c r="E28" s="157">
        <v>40966</v>
      </c>
      <c r="F28" s="11">
        <v>0.57080042360877348</v>
      </c>
    </row>
    <row r="29" spans="1:9" x14ac:dyDescent="0.25">
      <c r="A29" s="38">
        <v>4</v>
      </c>
      <c r="B29" s="38">
        <v>1.9874110453694445</v>
      </c>
      <c r="C29" s="38">
        <v>8.0207640416333437E-2</v>
      </c>
      <c r="D29" s="30">
        <v>2.8010000000000002</v>
      </c>
      <c r="E29" s="157">
        <v>40985</v>
      </c>
      <c r="F29" s="11">
        <v>2.0676186857857779</v>
      </c>
    </row>
    <row r="30" spans="1:9" x14ac:dyDescent="0.25">
      <c r="A30" s="38">
        <v>5</v>
      </c>
      <c r="B30" s="38">
        <v>2.0425870473614696</v>
      </c>
      <c r="C30" s="38">
        <v>-0.13016365608445923</v>
      </c>
      <c r="D30" s="30">
        <v>2.88</v>
      </c>
      <c r="E30" s="157">
        <v>41031</v>
      </c>
      <c r="F30" s="11">
        <v>1.9124233912770103</v>
      </c>
    </row>
    <row r="31" spans="1:9" x14ac:dyDescent="0.25">
      <c r="A31" s="38">
        <v>6</v>
      </c>
      <c r="B31" s="38">
        <v>0.44667357202251529</v>
      </c>
      <c r="C31" s="38">
        <v>-2.5857365577669988E-2</v>
      </c>
      <c r="D31" s="30">
        <v>0.59499999999999997</v>
      </c>
      <c r="E31" s="157">
        <v>41096</v>
      </c>
      <c r="F31" s="11">
        <v>0.4208162064448453</v>
      </c>
    </row>
    <row r="32" spans="1:9" x14ac:dyDescent="0.25">
      <c r="A32" s="38">
        <v>7</v>
      </c>
      <c r="B32" s="38">
        <v>9.6759939136381382E-2</v>
      </c>
      <c r="C32" s="38">
        <v>-4.9929276575840092E-3</v>
      </c>
      <c r="D32" s="30">
        <v>9.4E-2</v>
      </c>
      <c r="E32" s="157">
        <v>41192</v>
      </c>
      <c r="F32" s="11">
        <v>9.1767011478797372E-2</v>
      </c>
    </row>
    <row r="33" spans="1:6" x14ac:dyDescent="0.25">
      <c r="A33" s="38">
        <v>8</v>
      </c>
      <c r="B33" s="38">
        <v>1.239392081654775</v>
      </c>
      <c r="C33" s="38">
        <v>3.7211280041183681E-2</v>
      </c>
      <c r="D33" s="30">
        <v>1.73</v>
      </c>
      <c r="E33" s="157">
        <v>41248</v>
      </c>
      <c r="F33" s="11">
        <v>1.2766033616959587</v>
      </c>
    </row>
    <row r="34" spans="1:6" x14ac:dyDescent="0.25">
      <c r="A34" s="38">
        <v>9</v>
      </c>
      <c r="B34" s="38">
        <v>0.4850872442954442</v>
      </c>
      <c r="C34" s="38">
        <v>1.2655049458937251E-3</v>
      </c>
      <c r="D34" s="30">
        <v>0.65</v>
      </c>
      <c r="E34" s="157">
        <v>41309</v>
      </c>
      <c r="F34" s="11">
        <v>0.48635274924133792</v>
      </c>
    </row>
    <row r="35" spans="1:6" x14ac:dyDescent="0.25">
      <c r="A35" s="38">
        <v>10</v>
      </c>
      <c r="B35" s="38">
        <v>0.85316006771059916</v>
      </c>
      <c r="C35" s="38">
        <v>1.7516651875921996E-2</v>
      </c>
      <c r="D35" s="30">
        <v>1.177</v>
      </c>
      <c r="E35" s="157">
        <v>41361</v>
      </c>
      <c r="F35" s="11">
        <v>0.87067671958652115</v>
      </c>
    </row>
    <row r="36" spans="1:6" x14ac:dyDescent="0.25">
      <c r="A36" s="38">
        <v>11</v>
      </c>
      <c r="B36" s="38">
        <v>2.3003078667925743</v>
      </c>
      <c r="C36" s="38">
        <v>5.6000736709313159E-2</v>
      </c>
      <c r="D36" s="30">
        <v>3.2490000000000001</v>
      </c>
      <c r="E36" s="157">
        <v>41372</v>
      </c>
      <c r="F36" s="11">
        <v>2.3563086035018874</v>
      </c>
    </row>
    <row r="37" spans="1:6" x14ac:dyDescent="0.25">
      <c r="A37" s="38">
        <v>12</v>
      </c>
      <c r="B37" s="38">
        <v>0.19942920866584582</v>
      </c>
      <c r="C37" s="38">
        <v>6.4582731139431887E-2</v>
      </c>
      <c r="D37" s="30">
        <v>0.24099999999999999</v>
      </c>
      <c r="E37" s="157">
        <v>41456</v>
      </c>
      <c r="F37" s="11">
        <v>0.26401193980527771</v>
      </c>
    </row>
    <row r="38" spans="1:6" x14ac:dyDescent="0.25">
      <c r="A38" s="38">
        <v>13</v>
      </c>
      <c r="B38" s="38">
        <v>0.11212540804555293</v>
      </c>
      <c r="C38" s="38">
        <v>-7.4413174250108904E-3</v>
      </c>
      <c r="D38" s="30">
        <v>0.11600000000000001</v>
      </c>
      <c r="E38" s="157">
        <v>41568</v>
      </c>
      <c r="F38" s="11">
        <v>0.10468409062054204</v>
      </c>
    </row>
    <row r="39" spans="1:6" x14ac:dyDescent="0.25">
      <c r="A39" s="38">
        <v>14</v>
      </c>
      <c r="B39" s="38">
        <v>0.22527113364945256</v>
      </c>
      <c r="C39" s="38">
        <v>2.8062002986130763E-2</v>
      </c>
      <c r="D39" s="30">
        <v>0.27800000000000002</v>
      </c>
      <c r="E39" s="157">
        <v>41639</v>
      </c>
      <c r="F39" s="11">
        <v>0.25333313663558332</v>
      </c>
    </row>
    <row r="40" spans="1:6" x14ac:dyDescent="0.25">
      <c r="A40" s="38">
        <v>15</v>
      </c>
      <c r="B40" s="38">
        <v>0.37683053152628099</v>
      </c>
      <c r="C40" s="38">
        <v>-3.7196743112617447E-3</v>
      </c>
      <c r="D40" s="30">
        <v>0.495</v>
      </c>
      <c r="E40" s="157">
        <v>41696</v>
      </c>
      <c r="F40" s="11">
        <v>0.37311085721501924</v>
      </c>
    </row>
    <row r="41" spans="1:6" x14ac:dyDescent="0.25">
      <c r="A41" s="38">
        <v>16</v>
      </c>
      <c r="B41" s="38">
        <v>1.687085971235637</v>
      </c>
      <c r="C41" s="38">
        <v>-5.7938249197366565E-2</v>
      </c>
      <c r="D41" s="30">
        <v>2.371</v>
      </c>
      <c r="E41" s="157">
        <v>41766</v>
      </c>
      <c r="F41" s="11">
        <v>1.6291477220382704</v>
      </c>
    </row>
    <row r="42" spans="1:6" x14ac:dyDescent="0.25">
      <c r="A42" s="38">
        <v>17</v>
      </c>
      <c r="B42" s="38">
        <v>1.3525378072586745</v>
      </c>
      <c r="C42" s="38">
        <v>2.2466123819908645E-2</v>
      </c>
      <c r="D42" s="30">
        <v>1.8919999999999999</v>
      </c>
      <c r="E42" s="157">
        <v>41778</v>
      </c>
      <c r="F42" s="11">
        <v>1.3750039310785831</v>
      </c>
    </row>
    <row r="43" spans="1:6" x14ac:dyDescent="0.25">
      <c r="A43" s="38">
        <v>18</v>
      </c>
      <c r="B43" s="38">
        <v>0.18755589178148599</v>
      </c>
      <c r="C43" s="38">
        <v>-4.1818975128985691E-2</v>
      </c>
      <c r="D43" s="30">
        <v>0.224</v>
      </c>
      <c r="E43" s="157">
        <v>41836</v>
      </c>
      <c r="F43" s="11">
        <v>0.1457369166525003</v>
      </c>
    </row>
    <row r="44" spans="1:6" x14ac:dyDescent="0.25">
      <c r="A44" s="38">
        <v>19</v>
      </c>
      <c r="B44" s="38">
        <v>4.926667159894204E-2</v>
      </c>
      <c r="C44" s="38">
        <v>-6.7726490018042013E-3</v>
      </c>
      <c r="D44" s="30">
        <v>2.5999999999999999E-2</v>
      </c>
      <c r="E44" s="157">
        <v>41877</v>
      </c>
      <c r="F44" s="11">
        <v>4.2494022597137839E-2</v>
      </c>
    </row>
    <row r="45" spans="1:6" x14ac:dyDescent="0.25">
      <c r="A45" s="38">
        <v>20</v>
      </c>
      <c r="B45" s="38">
        <v>8.0556353741255027E-2</v>
      </c>
      <c r="C45" s="38">
        <v>6.1780425105909531E-3</v>
      </c>
      <c r="D45" s="30">
        <v>7.0800000000000002E-2</v>
      </c>
      <c r="E45" s="157">
        <v>41913</v>
      </c>
      <c r="F45" s="11">
        <v>8.673439625184598E-2</v>
      </c>
    </row>
    <row r="46" spans="1:6" ht="13" thickBot="1" x14ac:dyDescent="0.3">
      <c r="A46" s="41">
        <v>21</v>
      </c>
      <c r="B46" s="41">
        <v>0.3537823281625237</v>
      </c>
      <c r="C46" s="41">
        <v>-2.4585202497955927E-3</v>
      </c>
      <c r="D46" s="156">
        <v>0.46200000000000002</v>
      </c>
      <c r="E46" s="159">
        <v>42003</v>
      </c>
      <c r="F46" s="154">
        <v>0.3513238079127281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47"/>
  <sheetViews>
    <sheetView workbookViewId="0">
      <selection activeCell="I25" sqref="I25"/>
    </sheetView>
  </sheetViews>
  <sheetFormatPr defaultRowHeight="12.5" x14ac:dyDescent="0.25"/>
  <cols>
    <col min="1" max="1" width="14.453125" customWidth="1"/>
    <col min="2" max="2" width="15.1796875" customWidth="1"/>
    <col min="3" max="3" width="11.26953125" customWidth="1"/>
    <col min="5" max="5" width="11.7265625" customWidth="1"/>
    <col min="6" max="6" width="13.453125" customWidth="1"/>
    <col min="9" max="9" width="11.453125" customWidth="1"/>
  </cols>
  <sheetData>
    <row r="1" spans="1:6" s="11" customFormat="1" ht="18" x14ac:dyDescent="0.4">
      <c r="A1" s="146" t="s">
        <v>89</v>
      </c>
    </row>
    <row r="2" spans="1:6" x14ac:dyDescent="0.25">
      <c r="A2" t="s">
        <v>45</v>
      </c>
    </row>
    <row r="3" spans="1:6" ht="13" thickBot="1" x14ac:dyDescent="0.3"/>
    <row r="4" spans="1:6" ht="13" x14ac:dyDescent="0.3">
      <c r="A4" s="43" t="s">
        <v>1</v>
      </c>
      <c r="B4" s="43"/>
    </row>
    <row r="5" spans="1:6" x14ac:dyDescent="0.25">
      <c r="A5" s="38" t="s">
        <v>2</v>
      </c>
      <c r="B5" s="38">
        <v>0.99469550856518818</v>
      </c>
    </row>
    <row r="6" spans="1:6" x14ac:dyDescent="0.25">
      <c r="A6" s="150" t="s">
        <v>3</v>
      </c>
      <c r="B6" s="150">
        <v>0.98941915475975839</v>
      </c>
    </row>
    <row r="7" spans="1:6" x14ac:dyDescent="0.25">
      <c r="A7" s="38" t="s">
        <v>4</v>
      </c>
      <c r="B7" s="38">
        <v>0.9888622681681668</v>
      </c>
    </row>
    <row r="8" spans="1:6" x14ac:dyDescent="0.25">
      <c r="A8" s="150" t="s">
        <v>5</v>
      </c>
      <c r="B8" s="150">
        <v>7.7496059198412778E-2</v>
      </c>
    </row>
    <row r="9" spans="1:6" ht="13" thickBot="1" x14ac:dyDescent="0.3">
      <c r="A9" s="151" t="s">
        <v>6</v>
      </c>
      <c r="B9" s="151">
        <v>21</v>
      </c>
    </row>
    <row r="11" spans="1:6" ht="13" thickBot="1" x14ac:dyDescent="0.3">
      <c r="A11" t="s">
        <v>7</v>
      </c>
    </row>
    <row r="12" spans="1:6" ht="13" x14ac:dyDescent="0.3">
      <c r="A12" s="42"/>
      <c r="B12" s="42" t="s">
        <v>8</v>
      </c>
      <c r="C12" s="42" t="s">
        <v>9</v>
      </c>
      <c r="D12" s="42" t="s">
        <v>10</v>
      </c>
      <c r="E12" s="42" t="s">
        <v>11</v>
      </c>
      <c r="F12" s="42" t="s">
        <v>12</v>
      </c>
    </row>
    <row r="13" spans="1:6" x14ac:dyDescent="0.25">
      <c r="A13" s="38" t="s">
        <v>13</v>
      </c>
      <c r="B13" s="38">
        <v>1</v>
      </c>
      <c r="C13" s="38">
        <v>10.670205643574276</v>
      </c>
      <c r="D13" s="38">
        <v>10.670205643574276</v>
      </c>
      <c r="E13" s="38">
        <v>1776.6977508505934</v>
      </c>
      <c r="F13" s="38">
        <v>3.1037295171276827E-20</v>
      </c>
    </row>
    <row r="14" spans="1:6" x14ac:dyDescent="0.25">
      <c r="A14" s="38" t="s">
        <v>14</v>
      </c>
      <c r="B14" s="38">
        <v>19</v>
      </c>
      <c r="C14" s="38">
        <v>0.11410714463439404</v>
      </c>
      <c r="D14" s="38">
        <v>6.0056391912838968E-3</v>
      </c>
      <c r="E14" s="38"/>
      <c r="F14" s="38"/>
    </row>
    <row r="15" spans="1:6" ht="13" thickBot="1" x14ac:dyDescent="0.3">
      <c r="A15" s="41" t="s">
        <v>15</v>
      </c>
      <c r="B15" s="41">
        <v>20</v>
      </c>
      <c r="C15" s="41">
        <v>10.78431278820867</v>
      </c>
      <c r="D15" s="41"/>
      <c r="E15" s="41"/>
      <c r="F15" s="41"/>
    </row>
    <row r="16" spans="1:6" ht="13" thickBot="1" x14ac:dyDescent="0.3"/>
    <row r="17" spans="1:9" ht="13" x14ac:dyDescent="0.3">
      <c r="A17" s="42"/>
      <c r="B17" s="152" t="s">
        <v>16</v>
      </c>
      <c r="C17" s="42" t="s">
        <v>5</v>
      </c>
      <c r="D17" s="42" t="s">
        <v>17</v>
      </c>
      <c r="E17" s="152" t="s">
        <v>18</v>
      </c>
      <c r="F17" s="42" t="s">
        <v>19</v>
      </c>
      <c r="G17" s="42" t="s">
        <v>20</v>
      </c>
      <c r="H17" s="42" t="s">
        <v>21</v>
      </c>
      <c r="I17" s="42" t="s">
        <v>22</v>
      </c>
    </row>
    <row r="18" spans="1:9" x14ac:dyDescent="0.25">
      <c r="A18" s="38" t="s">
        <v>23</v>
      </c>
      <c r="B18" s="150">
        <v>6.847012669631547E-2</v>
      </c>
      <c r="C18" s="38">
        <v>2.2940931965833793E-2</v>
      </c>
      <c r="D18" s="38">
        <v>2.984627076105228</v>
      </c>
      <c r="E18" s="150">
        <v>7.6164711043824876E-3</v>
      </c>
      <c r="F18" s="38">
        <v>2.0454204261280834E-2</v>
      </c>
      <c r="G18" s="38">
        <v>0.11648604913135011</v>
      </c>
      <c r="H18" s="38">
        <v>2.0454204261280834E-2</v>
      </c>
      <c r="I18" s="38">
        <v>0.11648604913135011</v>
      </c>
    </row>
    <row r="19" spans="1:9" ht="13" thickBot="1" x14ac:dyDescent="0.3">
      <c r="A19" s="153" t="s">
        <v>90</v>
      </c>
      <c r="B19" s="151">
        <v>0.65521190446286193</v>
      </c>
      <c r="C19" s="41">
        <v>1.5544437219072314E-2</v>
      </c>
      <c r="D19" s="41">
        <v>42.150892645952268</v>
      </c>
      <c r="E19" s="151">
        <v>3.1037295171277044E-20</v>
      </c>
      <c r="F19" s="41">
        <v>0.62267702345110376</v>
      </c>
      <c r="G19" s="41">
        <v>0.68774678547462009</v>
      </c>
      <c r="H19" s="41">
        <v>0.62267702345110376</v>
      </c>
      <c r="I19" s="41">
        <v>0.68774678547462009</v>
      </c>
    </row>
    <row r="23" spans="1:9" x14ac:dyDescent="0.25">
      <c r="A23" t="s">
        <v>46</v>
      </c>
    </row>
    <row r="24" spans="1:9" ht="13" thickBot="1" x14ac:dyDescent="0.3">
      <c r="D24" s="154"/>
    </row>
    <row r="25" spans="1:9" ht="68.25" customHeight="1" x14ac:dyDescent="0.3">
      <c r="A25" s="42" t="s">
        <v>47</v>
      </c>
      <c r="B25" s="160" t="s">
        <v>88</v>
      </c>
      <c r="C25" s="160" t="s">
        <v>25</v>
      </c>
      <c r="D25" s="161" t="s">
        <v>90</v>
      </c>
      <c r="E25" s="160" t="s">
        <v>91</v>
      </c>
      <c r="F25" s="162" t="s">
        <v>92</v>
      </c>
    </row>
    <row r="26" spans="1:9" x14ac:dyDescent="0.25">
      <c r="A26" s="38">
        <v>1</v>
      </c>
      <c r="B26" s="38">
        <v>0.20344377901566502</v>
      </c>
      <c r="C26" s="38">
        <v>-3.0832293262864019E-2</v>
      </c>
      <c r="D26" s="155">
        <v>0.20599999999999999</v>
      </c>
      <c r="E26" s="157">
        <v>40879</v>
      </c>
      <c r="F26">
        <v>0.172611485752801</v>
      </c>
    </row>
    <row r="27" spans="1:9" x14ac:dyDescent="0.25">
      <c r="A27" s="38">
        <v>2</v>
      </c>
      <c r="B27" s="38">
        <v>0.29189738611815141</v>
      </c>
      <c r="C27" s="38">
        <v>1.6060082155866573E-2</v>
      </c>
      <c r="D27" s="30">
        <v>0.34100000000000003</v>
      </c>
      <c r="E27" s="157">
        <v>40947</v>
      </c>
      <c r="F27">
        <v>0.30795746827401799</v>
      </c>
    </row>
    <row r="28" spans="1:9" x14ac:dyDescent="0.25">
      <c r="A28" s="38">
        <v>3</v>
      </c>
      <c r="B28" s="38">
        <v>0.54022269790957611</v>
      </c>
      <c r="C28" s="38">
        <v>3.0577725699197367E-2</v>
      </c>
      <c r="D28" s="30">
        <v>0.72</v>
      </c>
      <c r="E28" s="157">
        <v>40966</v>
      </c>
      <c r="F28">
        <v>0.57080042360877348</v>
      </c>
    </row>
    <row r="29" spans="1:9" x14ac:dyDescent="0.25">
      <c r="A29" s="38">
        <v>4</v>
      </c>
      <c r="B29" s="38">
        <v>2.0452444424607696</v>
      </c>
      <c r="C29" s="38">
        <v>2.2374243325008258E-2</v>
      </c>
      <c r="D29" s="30">
        <v>3.0169999999999999</v>
      </c>
      <c r="E29" s="157">
        <v>40985</v>
      </c>
      <c r="F29">
        <v>2.0676186857857779</v>
      </c>
    </row>
    <row r="30" spans="1:9" x14ac:dyDescent="0.25">
      <c r="A30" s="38">
        <v>5</v>
      </c>
      <c r="B30" s="38">
        <v>2.0996270305311873</v>
      </c>
      <c r="C30" s="38">
        <v>-0.18720363925417693</v>
      </c>
      <c r="D30" s="30">
        <v>3.1</v>
      </c>
      <c r="E30" s="157">
        <v>41031</v>
      </c>
      <c r="F30">
        <v>1.9124233912770103</v>
      </c>
    </row>
    <row r="31" spans="1:9" x14ac:dyDescent="0.25">
      <c r="A31" s="38">
        <v>6</v>
      </c>
      <c r="B31" s="38">
        <v>0.4386648527178324</v>
      </c>
      <c r="C31" s="38">
        <v>-1.7848646272987101E-2</v>
      </c>
      <c r="D31" s="30">
        <v>0.56499999999999995</v>
      </c>
      <c r="E31" s="157">
        <v>41096</v>
      </c>
      <c r="F31">
        <v>0.4208162064448453</v>
      </c>
    </row>
    <row r="32" spans="1:9" x14ac:dyDescent="0.25">
      <c r="A32" s="38">
        <v>7</v>
      </c>
      <c r="B32" s="38">
        <v>0.1333361052381388</v>
      </c>
      <c r="C32" s="38">
        <v>-4.1569093759341424E-2</v>
      </c>
      <c r="D32" s="30">
        <v>9.9000000000000005E-2</v>
      </c>
      <c r="E32" s="157">
        <v>41192</v>
      </c>
      <c r="F32">
        <v>9.1767011478797372E-2</v>
      </c>
    </row>
    <row r="33" spans="1:6" x14ac:dyDescent="0.25">
      <c r="A33" s="38">
        <v>8</v>
      </c>
      <c r="B33" s="38">
        <v>1.2675079118633528</v>
      </c>
      <c r="C33" s="38">
        <v>9.0954498326059063E-3</v>
      </c>
      <c r="D33" s="30">
        <v>1.83</v>
      </c>
      <c r="E33" s="157">
        <v>41248</v>
      </c>
      <c r="F33">
        <v>1.2766033616959587</v>
      </c>
    </row>
    <row r="34" spans="1:6" x14ac:dyDescent="0.25">
      <c r="A34" s="38">
        <v>9</v>
      </c>
      <c r="B34" s="38">
        <v>0.44194091224014675</v>
      </c>
      <c r="C34" s="38">
        <v>4.4411837001191168E-2</v>
      </c>
      <c r="D34" s="30">
        <v>0.56999999999999995</v>
      </c>
      <c r="E34" s="157">
        <v>41309</v>
      </c>
      <c r="F34">
        <v>0.48635274924133792</v>
      </c>
    </row>
    <row r="35" spans="1:6" x14ac:dyDescent="0.25">
      <c r="A35" s="38">
        <v>10</v>
      </c>
      <c r="B35" s="38">
        <v>0.8901058548927443</v>
      </c>
      <c r="C35" s="38">
        <v>-1.9429135306223144E-2</v>
      </c>
      <c r="D35" s="30">
        <v>1.254</v>
      </c>
      <c r="E35" s="157">
        <v>41361</v>
      </c>
      <c r="F35">
        <v>0.87067671958652115</v>
      </c>
    </row>
    <row r="36" spans="1:6" x14ac:dyDescent="0.25">
      <c r="A36" s="38">
        <v>11</v>
      </c>
      <c r="B36" s="38">
        <v>2.3794025137368298</v>
      </c>
      <c r="C36" s="38">
        <v>-2.3093910234942339E-2</v>
      </c>
      <c r="D36" s="30">
        <v>3.5270000000000001</v>
      </c>
      <c r="E36" s="157">
        <v>41372</v>
      </c>
      <c r="F36">
        <v>2.3563086035018874</v>
      </c>
    </row>
    <row r="37" spans="1:6" x14ac:dyDescent="0.25">
      <c r="A37" s="38">
        <v>12</v>
      </c>
      <c r="B37" s="38">
        <v>0.19754687187549927</v>
      </c>
      <c r="C37" s="38">
        <v>6.6465067929778437E-2</v>
      </c>
      <c r="D37" s="30">
        <v>0.19700000000000001</v>
      </c>
      <c r="E37" s="157">
        <v>41456</v>
      </c>
      <c r="F37">
        <v>0.26401193980527771</v>
      </c>
    </row>
    <row r="38" spans="1:6" x14ac:dyDescent="0.25">
      <c r="A38" s="38">
        <v>13</v>
      </c>
      <c r="B38" s="38">
        <v>0.14250907190061887</v>
      </c>
      <c r="C38" s="38">
        <v>-3.782498128007683E-2</v>
      </c>
      <c r="D38" s="30">
        <v>0.113</v>
      </c>
      <c r="E38" s="157">
        <v>41568</v>
      </c>
      <c r="F38">
        <v>0.10468409062054204</v>
      </c>
    </row>
    <row r="39" spans="1:6" x14ac:dyDescent="0.25">
      <c r="A39" s="38">
        <v>14</v>
      </c>
      <c r="B39" s="38">
        <v>0.21523759329599654</v>
      </c>
      <c r="C39" s="38">
        <v>3.8095543339586785E-2</v>
      </c>
      <c r="D39" s="30">
        <v>0.224</v>
      </c>
      <c r="E39" s="157">
        <v>41639</v>
      </c>
      <c r="F39">
        <v>0.25333313663558332</v>
      </c>
    </row>
    <row r="40" spans="1:6" x14ac:dyDescent="0.25">
      <c r="A40" s="38">
        <v>15</v>
      </c>
      <c r="B40" s="38">
        <v>0.35021124561534611</v>
      </c>
      <c r="C40" s="38">
        <v>2.2899611599673131E-2</v>
      </c>
      <c r="D40" s="30">
        <v>0.43</v>
      </c>
      <c r="E40" s="157">
        <v>41696</v>
      </c>
      <c r="F40">
        <v>0.37311085721501924</v>
      </c>
    </row>
    <row r="41" spans="1:6" x14ac:dyDescent="0.25">
      <c r="A41" s="38">
        <v>16</v>
      </c>
      <c r="B41" s="38">
        <v>1.408378471322868</v>
      </c>
      <c r="C41" s="38">
        <v>0.22076925071540243</v>
      </c>
      <c r="D41" s="30">
        <v>2.0449999999999999</v>
      </c>
      <c r="E41" s="157">
        <v>41766</v>
      </c>
      <c r="F41">
        <v>1.6291477220382704</v>
      </c>
    </row>
    <row r="42" spans="1:6" x14ac:dyDescent="0.25">
      <c r="A42" s="38">
        <v>17</v>
      </c>
      <c r="B42" s="38">
        <v>1.3022341427998845</v>
      </c>
      <c r="C42" s="38">
        <v>7.2769788278698622E-2</v>
      </c>
      <c r="D42" s="30">
        <v>1.883</v>
      </c>
      <c r="E42" s="157">
        <v>41778</v>
      </c>
      <c r="F42">
        <v>1.3750039310785831</v>
      </c>
    </row>
    <row r="43" spans="1:6" x14ac:dyDescent="0.25">
      <c r="A43" s="38">
        <v>18</v>
      </c>
      <c r="B43" s="38">
        <v>0.21261674567814509</v>
      </c>
      <c r="C43" s="38">
        <v>-6.6879829025644794E-2</v>
      </c>
      <c r="D43" s="30">
        <v>0.22</v>
      </c>
      <c r="E43" s="157">
        <v>41836</v>
      </c>
      <c r="F43">
        <v>0.1457369166525003</v>
      </c>
    </row>
    <row r="44" spans="1:6" x14ac:dyDescent="0.25">
      <c r="A44" s="38">
        <v>19</v>
      </c>
      <c r="B44" s="38">
        <v>7.3908385503357224E-2</v>
      </c>
      <c r="C44" s="38">
        <v>-3.1414362906219385E-2</v>
      </c>
      <c r="D44" s="30">
        <v>8.3000000000000001E-3</v>
      </c>
      <c r="E44" s="157">
        <v>41877</v>
      </c>
      <c r="F44">
        <v>4.2494022597137839E-2</v>
      </c>
    </row>
    <row r="45" spans="1:6" x14ac:dyDescent="0.25">
      <c r="A45" s="38">
        <v>20</v>
      </c>
      <c r="B45" s="38">
        <v>0.11892144333995583</v>
      </c>
      <c r="C45" s="38">
        <v>-3.2187047088109849E-2</v>
      </c>
      <c r="D45" s="30">
        <v>7.6999999999999999E-2</v>
      </c>
      <c r="E45" s="157">
        <v>41913</v>
      </c>
      <c r="F45">
        <v>8.673439625184598E-2</v>
      </c>
    </row>
    <row r="46" spans="1:6" ht="13" thickBot="1" x14ac:dyDescent="0.3">
      <c r="A46" s="41">
        <v>21</v>
      </c>
      <c r="B46" s="41">
        <v>0.40655946939915222</v>
      </c>
      <c r="C46" s="41">
        <v>-5.5235661486424115E-2</v>
      </c>
      <c r="D46" s="156">
        <v>0.51600000000000001</v>
      </c>
      <c r="E46" s="159">
        <v>42003</v>
      </c>
      <c r="F46" s="154">
        <v>0.3513238079127281</v>
      </c>
    </row>
    <row r="47" spans="1:6" ht="14" x14ac:dyDescent="0.25">
      <c r="E47" s="158"/>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46"/>
  <sheetViews>
    <sheetView workbookViewId="0">
      <selection activeCell="I25" sqref="I25"/>
    </sheetView>
  </sheetViews>
  <sheetFormatPr defaultRowHeight="12.5" x14ac:dyDescent="0.25"/>
  <cols>
    <col min="2" max="2" width="17.26953125" customWidth="1"/>
    <col min="5" max="5" width="12.54296875" customWidth="1"/>
    <col min="6" max="6" width="14.26953125" customWidth="1"/>
  </cols>
  <sheetData>
    <row r="1" spans="1:6" s="11" customFormat="1" ht="18" x14ac:dyDescent="0.4">
      <c r="A1" s="146" t="s">
        <v>93</v>
      </c>
    </row>
    <row r="2" spans="1:6" x14ac:dyDescent="0.25">
      <c r="A2" t="s">
        <v>45</v>
      </c>
    </row>
    <row r="3" spans="1:6" ht="13" thickBot="1" x14ac:dyDescent="0.3"/>
    <row r="4" spans="1:6" ht="13" x14ac:dyDescent="0.3">
      <c r="A4" s="43" t="s">
        <v>1</v>
      </c>
      <c r="B4" s="43"/>
    </row>
    <row r="5" spans="1:6" x14ac:dyDescent="0.25">
      <c r="A5" s="38" t="s">
        <v>2</v>
      </c>
      <c r="B5" s="38">
        <v>0.9982020505179805</v>
      </c>
    </row>
    <row r="6" spans="1:6" x14ac:dyDescent="0.25">
      <c r="A6" s="150" t="s">
        <v>3</v>
      </c>
      <c r="B6" s="150">
        <v>0.99640733365830081</v>
      </c>
    </row>
    <row r="7" spans="1:6" x14ac:dyDescent="0.25">
      <c r="A7" s="38" t="s">
        <v>4</v>
      </c>
      <c r="B7" s="38">
        <v>0.99621824595610609</v>
      </c>
    </row>
    <row r="8" spans="1:6" x14ac:dyDescent="0.25">
      <c r="A8" s="150" t="s">
        <v>5</v>
      </c>
      <c r="B8" s="150">
        <v>4.5157290938133941E-2</v>
      </c>
    </row>
    <row r="9" spans="1:6" ht="13" thickBot="1" x14ac:dyDescent="0.3">
      <c r="A9" s="151" t="s">
        <v>6</v>
      </c>
      <c r="B9" s="151">
        <v>21</v>
      </c>
    </row>
    <row r="11" spans="1:6" ht="13" thickBot="1" x14ac:dyDescent="0.3">
      <c r="A11" t="s">
        <v>7</v>
      </c>
    </row>
    <row r="12" spans="1:6" ht="13" x14ac:dyDescent="0.3">
      <c r="A12" s="42"/>
      <c r="B12" s="42" t="s">
        <v>8</v>
      </c>
      <c r="C12" s="42" t="s">
        <v>9</v>
      </c>
      <c r="D12" s="42" t="s">
        <v>10</v>
      </c>
      <c r="E12" s="42" t="s">
        <v>11</v>
      </c>
      <c r="F12" s="42" t="s">
        <v>12</v>
      </c>
    </row>
    <row r="13" spans="1:6" x14ac:dyDescent="0.25">
      <c r="A13" s="38" t="s">
        <v>13</v>
      </c>
      <c r="B13" s="38">
        <v>1</v>
      </c>
      <c r="C13" s="38">
        <v>10.745568350636116</v>
      </c>
      <c r="D13" s="38">
        <v>10.745568350636116</v>
      </c>
      <c r="E13" s="38">
        <v>5269.5512298961148</v>
      </c>
      <c r="F13" s="38">
        <v>1.0814810242484508E-24</v>
      </c>
    </row>
    <row r="14" spans="1:6" x14ac:dyDescent="0.25">
      <c r="A14" s="38" t="s">
        <v>14</v>
      </c>
      <c r="B14" s="38">
        <v>19</v>
      </c>
      <c r="C14" s="38">
        <v>3.8744437572554198E-2</v>
      </c>
      <c r="D14" s="38">
        <v>2.0391809248712736E-3</v>
      </c>
      <c r="E14" s="38"/>
      <c r="F14" s="38"/>
    </row>
    <row r="15" spans="1:6" ht="13" thickBot="1" x14ac:dyDescent="0.3">
      <c r="A15" s="41" t="s">
        <v>15</v>
      </c>
      <c r="B15" s="41">
        <v>20</v>
      </c>
      <c r="C15" s="41">
        <v>10.78431278820867</v>
      </c>
      <c r="D15" s="41"/>
      <c r="E15" s="41"/>
      <c r="F15" s="41"/>
    </row>
    <row r="16" spans="1:6" ht="13" thickBot="1" x14ac:dyDescent="0.3"/>
    <row r="17" spans="1:9" ht="13" x14ac:dyDescent="0.3">
      <c r="A17" s="42"/>
      <c r="B17" s="152" t="s">
        <v>16</v>
      </c>
      <c r="C17" s="42" t="s">
        <v>5</v>
      </c>
      <c r="D17" s="42" t="s">
        <v>17</v>
      </c>
      <c r="E17" s="152" t="s">
        <v>18</v>
      </c>
      <c r="F17" s="42" t="s">
        <v>19</v>
      </c>
      <c r="G17" s="42" t="s">
        <v>20</v>
      </c>
      <c r="H17" s="42" t="s">
        <v>21</v>
      </c>
      <c r="I17" s="42" t="s">
        <v>22</v>
      </c>
    </row>
    <row r="18" spans="1:9" x14ac:dyDescent="0.25">
      <c r="A18" s="38" t="s">
        <v>23</v>
      </c>
      <c r="B18" s="150">
        <v>5.130048031913792E-2</v>
      </c>
      <c r="C18" s="38">
        <v>1.3507007492173437E-2</v>
      </c>
      <c r="D18" s="38">
        <v>3.7980641047888444</v>
      </c>
      <c r="E18" s="150">
        <v>1.2151297230626071E-3</v>
      </c>
      <c r="F18" s="38">
        <v>2.3029988734945658E-2</v>
      </c>
      <c r="G18" s="38">
        <v>7.9570971903330179E-2</v>
      </c>
      <c r="H18" s="38">
        <v>2.3029988734945658E-2</v>
      </c>
      <c r="I18" s="38">
        <v>7.9570971903330179E-2</v>
      </c>
    </row>
    <row r="19" spans="1:9" ht="13" thickBot="1" x14ac:dyDescent="0.3">
      <c r="A19" s="153" t="s">
        <v>94</v>
      </c>
      <c r="B19" s="151">
        <v>0.66697958835399895</v>
      </c>
      <c r="C19" s="41">
        <v>9.1881003087604506E-3</v>
      </c>
      <c r="D19" s="41">
        <v>72.591674659675093</v>
      </c>
      <c r="E19" s="151">
        <v>1.0814810242484508E-24</v>
      </c>
      <c r="F19" s="41">
        <v>0.64774867339344688</v>
      </c>
      <c r="G19" s="41">
        <v>0.68621050331455102</v>
      </c>
      <c r="H19" s="41">
        <v>0.64774867339344688</v>
      </c>
      <c r="I19" s="41">
        <v>0.68621050331455102</v>
      </c>
    </row>
    <row r="23" spans="1:9" x14ac:dyDescent="0.25">
      <c r="A23" t="s">
        <v>46</v>
      </c>
    </row>
    <row r="24" spans="1:9" ht="13" thickBot="1" x14ac:dyDescent="0.3">
      <c r="D24" s="154"/>
    </row>
    <row r="25" spans="1:9" ht="71.25" customHeight="1" x14ac:dyDescent="0.3">
      <c r="A25" s="160" t="s">
        <v>47</v>
      </c>
      <c r="B25" s="160" t="s">
        <v>88</v>
      </c>
      <c r="C25" s="160" t="s">
        <v>25</v>
      </c>
      <c r="D25" s="161" t="s">
        <v>94</v>
      </c>
      <c r="E25" s="160" t="s">
        <v>91</v>
      </c>
      <c r="F25" s="162" t="s">
        <v>92</v>
      </c>
    </row>
    <row r="26" spans="1:9" x14ac:dyDescent="0.25">
      <c r="A26" s="38">
        <v>1</v>
      </c>
      <c r="B26" s="38">
        <v>0.1860303571666457</v>
      </c>
      <c r="C26" s="38">
        <v>-1.3418871413844707E-2</v>
      </c>
      <c r="D26" s="155">
        <v>0.20200000000000001</v>
      </c>
      <c r="E26" s="157">
        <v>40879</v>
      </c>
      <c r="F26" s="11">
        <v>0.172611485752801</v>
      </c>
    </row>
    <row r="27" spans="1:9" x14ac:dyDescent="0.25">
      <c r="A27" s="38">
        <v>2</v>
      </c>
      <c r="B27" s="38">
        <v>0.30008386677517951</v>
      </c>
      <c r="C27" s="38">
        <v>7.8736014988384784E-3</v>
      </c>
      <c r="D27" s="30">
        <v>0.373</v>
      </c>
      <c r="E27" s="157">
        <v>40947</v>
      </c>
      <c r="F27" s="11">
        <v>0.30795746827401799</v>
      </c>
    </row>
    <row r="28" spans="1:9" x14ac:dyDescent="0.25">
      <c r="A28" s="38">
        <v>3</v>
      </c>
      <c r="B28" s="38">
        <v>0.55153517158463716</v>
      </c>
      <c r="C28" s="38">
        <v>1.9265252024136315E-2</v>
      </c>
      <c r="D28" s="30">
        <v>0.75</v>
      </c>
      <c r="E28" s="157">
        <v>40966</v>
      </c>
      <c r="F28" s="11">
        <v>0.57080042360877348</v>
      </c>
    </row>
    <row r="29" spans="1:9" x14ac:dyDescent="0.25">
      <c r="A29" s="38">
        <v>4</v>
      </c>
      <c r="B29" s="38">
        <v>2.0042167150196466</v>
      </c>
      <c r="C29" s="38">
        <v>6.3401970766131299E-2</v>
      </c>
      <c r="D29" s="30">
        <v>2.9279999999999999</v>
      </c>
      <c r="E29" s="157">
        <v>40985</v>
      </c>
      <c r="F29" s="11">
        <v>2.0676186857857779</v>
      </c>
    </row>
    <row r="30" spans="1:9" x14ac:dyDescent="0.25">
      <c r="A30" s="38">
        <v>5</v>
      </c>
      <c r="B30" s="38">
        <v>2.0255600618469751</v>
      </c>
      <c r="C30" s="38">
        <v>-0.11313667056996479</v>
      </c>
      <c r="D30" s="30">
        <v>2.96</v>
      </c>
      <c r="E30" s="157">
        <v>41031</v>
      </c>
      <c r="F30" s="11">
        <v>1.9124233912770103</v>
      </c>
    </row>
    <row r="31" spans="1:9" x14ac:dyDescent="0.25">
      <c r="A31" s="38">
        <v>6</v>
      </c>
      <c r="B31" s="38">
        <v>0.43681468238774929</v>
      </c>
      <c r="C31" s="38">
        <v>-1.5998475942903989E-2</v>
      </c>
      <c r="D31" s="30">
        <v>0.57799999999999996</v>
      </c>
      <c r="E31" s="157">
        <v>41096</v>
      </c>
      <c r="F31" s="11">
        <v>0.4208162064448453</v>
      </c>
    </row>
    <row r="32" spans="1:9" x14ac:dyDescent="0.25">
      <c r="A32" s="38">
        <v>7</v>
      </c>
      <c r="B32" s="38">
        <v>0.11599750038947582</v>
      </c>
      <c r="C32" s="38">
        <v>-2.4230488910678444E-2</v>
      </c>
      <c r="D32" s="30">
        <v>9.7000000000000003E-2</v>
      </c>
      <c r="E32" s="157">
        <v>41192</v>
      </c>
      <c r="F32" s="11">
        <v>9.1767011478797372E-2</v>
      </c>
    </row>
    <row r="33" spans="1:6" x14ac:dyDescent="0.25">
      <c r="A33" s="38">
        <v>8</v>
      </c>
      <c r="B33" s="38">
        <v>1.2451939434727961</v>
      </c>
      <c r="C33" s="38">
        <v>3.1409418223162566E-2</v>
      </c>
      <c r="D33" s="30">
        <v>1.79</v>
      </c>
      <c r="E33" s="157">
        <v>41248</v>
      </c>
      <c r="F33" s="11">
        <v>1.2766033616959587</v>
      </c>
    </row>
    <row r="34" spans="1:6" x14ac:dyDescent="0.25">
      <c r="A34" s="38">
        <v>9</v>
      </c>
      <c r="B34" s="38">
        <v>0.45815802921507726</v>
      </c>
      <c r="C34" s="38">
        <v>2.8194720026260667E-2</v>
      </c>
      <c r="D34" s="30">
        <v>0.61</v>
      </c>
      <c r="E34" s="157">
        <v>41309</v>
      </c>
      <c r="F34" s="11">
        <v>0.48635274924133792</v>
      </c>
    </row>
    <row r="35" spans="1:6" x14ac:dyDescent="0.25">
      <c r="A35" s="38">
        <v>10</v>
      </c>
      <c r="B35" s="38">
        <v>0.87235235358291074</v>
      </c>
      <c r="C35" s="38">
        <v>-1.6756339963895917E-3</v>
      </c>
      <c r="D35" s="30">
        <v>1.2310000000000001</v>
      </c>
      <c r="E35" s="157">
        <v>41361</v>
      </c>
      <c r="F35" s="11">
        <v>0.87067671958652115</v>
      </c>
    </row>
    <row r="36" spans="1:6" x14ac:dyDescent="0.25">
      <c r="A36" s="38">
        <v>11</v>
      </c>
      <c r="B36" s="38">
        <v>2.3216989990761503</v>
      </c>
      <c r="C36" s="38">
        <v>3.4609604425737128E-2</v>
      </c>
      <c r="D36" s="30">
        <v>3.4039999999999999</v>
      </c>
      <c r="E36" s="157">
        <v>41372</v>
      </c>
      <c r="F36" s="11">
        <v>2.3563086035018874</v>
      </c>
    </row>
    <row r="37" spans="1:6" x14ac:dyDescent="0.25">
      <c r="A37" s="38">
        <v>12</v>
      </c>
      <c r="B37" s="38">
        <v>0.18402941840158371</v>
      </c>
      <c r="C37" s="38">
        <v>7.9982521403693996E-2</v>
      </c>
      <c r="D37" s="30">
        <v>0.19900000000000001</v>
      </c>
      <c r="E37" s="157">
        <v>41456</v>
      </c>
      <c r="F37" s="11">
        <v>0.26401193980527771</v>
      </c>
    </row>
    <row r="38" spans="1:6" x14ac:dyDescent="0.25">
      <c r="A38" s="38">
        <v>13</v>
      </c>
      <c r="B38" s="38">
        <v>0.13133803092161778</v>
      </c>
      <c r="C38" s="38">
        <v>-2.6653940301075735E-2</v>
      </c>
      <c r="D38" s="30">
        <v>0.12</v>
      </c>
      <c r="E38" s="157">
        <v>41568</v>
      </c>
      <c r="F38" s="11">
        <v>0.10468409062054204</v>
      </c>
    </row>
    <row r="39" spans="1:6" x14ac:dyDescent="0.25">
      <c r="A39" s="38">
        <v>14</v>
      </c>
      <c r="B39" s="38">
        <v>0.20670672440561969</v>
      </c>
      <c r="C39" s="38">
        <v>4.6626412229963637E-2</v>
      </c>
      <c r="D39" s="30">
        <v>0.23300000000000001</v>
      </c>
      <c r="E39" s="157">
        <v>41639</v>
      </c>
      <c r="F39" s="11">
        <v>0.25333313663558332</v>
      </c>
    </row>
    <row r="40" spans="1:6" x14ac:dyDescent="0.25">
      <c r="A40" s="38">
        <v>15</v>
      </c>
      <c r="B40" s="38">
        <v>0.37211766231741139</v>
      </c>
      <c r="C40" s="38">
        <v>9.9319489760785196E-4</v>
      </c>
      <c r="D40" s="30">
        <v>0.48099999999999998</v>
      </c>
      <c r="E40" s="157">
        <v>41696</v>
      </c>
      <c r="F40" s="11">
        <v>0.37311085721501924</v>
      </c>
    </row>
    <row r="41" spans="1:6" x14ac:dyDescent="0.25">
      <c r="A41" s="38">
        <v>16</v>
      </c>
      <c r="B41" s="38">
        <v>1.6773967167261874</v>
      </c>
      <c r="C41" s="38">
        <v>-4.8248994687916991E-2</v>
      </c>
      <c r="D41" s="30">
        <v>2.4380000000000002</v>
      </c>
      <c r="E41" s="157">
        <v>41766</v>
      </c>
      <c r="F41" s="11">
        <v>1.6291477220382704</v>
      </c>
    </row>
    <row r="42" spans="1:6" x14ac:dyDescent="0.25">
      <c r="A42" s="38">
        <v>17</v>
      </c>
      <c r="B42" s="38">
        <v>1.3359031674889399</v>
      </c>
      <c r="C42" s="38">
        <v>3.9100763589643206E-2</v>
      </c>
      <c r="D42" s="30">
        <v>1.9259999999999999</v>
      </c>
      <c r="E42" s="157">
        <v>41778</v>
      </c>
      <c r="F42" s="11">
        <v>1.3750039310785831</v>
      </c>
    </row>
    <row r="43" spans="1:6" x14ac:dyDescent="0.25">
      <c r="A43" s="38">
        <v>18</v>
      </c>
      <c r="B43" s="38">
        <v>0.20137088769878769</v>
      </c>
      <c r="C43" s="38">
        <v>-5.5633971046287395E-2</v>
      </c>
      <c r="D43" s="30">
        <v>0.22500000000000001</v>
      </c>
      <c r="E43" s="157">
        <v>41836</v>
      </c>
      <c r="F43" s="11">
        <v>0.1457369166525003</v>
      </c>
    </row>
    <row r="44" spans="1:6" x14ac:dyDescent="0.25">
      <c r="A44" s="38">
        <v>19</v>
      </c>
      <c r="B44" s="38">
        <v>6.8842043492848087E-2</v>
      </c>
      <c r="C44" s="38">
        <v>-2.6348020895710249E-2</v>
      </c>
      <c r="D44" s="30">
        <v>2.63E-2</v>
      </c>
      <c r="E44" s="157">
        <v>41877</v>
      </c>
      <c r="F44" s="11">
        <v>4.2494022597137839E-2</v>
      </c>
    </row>
    <row r="45" spans="1:6" x14ac:dyDescent="0.25">
      <c r="A45" s="38">
        <v>20</v>
      </c>
      <c r="B45" s="38">
        <v>8.9385014814151259E-2</v>
      </c>
      <c r="C45" s="38">
        <v>-2.6506185623052791E-3</v>
      </c>
      <c r="D45" s="30">
        <v>5.7099999999999998E-2</v>
      </c>
      <c r="E45" s="157">
        <v>41913</v>
      </c>
      <c r="F45" s="11">
        <v>8.673439625184598E-2</v>
      </c>
    </row>
    <row r="46" spans="1:6" ht="13" thickBot="1" x14ac:dyDescent="0.3">
      <c r="A46" s="41">
        <v>21</v>
      </c>
      <c r="B46" s="41">
        <v>0.3747855806708274</v>
      </c>
      <c r="C46" s="41">
        <v>-2.3461772758099297E-2</v>
      </c>
      <c r="D46" s="156">
        <v>0.48499999999999999</v>
      </c>
      <c r="E46" s="159">
        <v>42003</v>
      </c>
      <c r="F46" s="154">
        <v>0.3513238079127281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46"/>
  <sheetViews>
    <sheetView zoomScaleNormal="100" workbookViewId="0">
      <selection activeCell="I25" sqref="I25"/>
    </sheetView>
  </sheetViews>
  <sheetFormatPr defaultRowHeight="12.5" x14ac:dyDescent="0.25"/>
  <cols>
    <col min="1" max="1" width="13" customWidth="1"/>
    <col min="2" max="2" width="12.453125" customWidth="1"/>
    <col min="3" max="3" width="12.7265625" customWidth="1"/>
    <col min="5" max="5" width="13" customWidth="1"/>
  </cols>
  <sheetData>
    <row r="1" spans="1:6" s="11" customFormat="1" ht="18" x14ac:dyDescent="0.4">
      <c r="A1" s="146" t="s">
        <v>95</v>
      </c>
    </row>
    <row r="2" spans="1:6" x14ac:dyDescent="0.25">
      <c r="A2" t="s">
        <v>45</v>
      </c>
    </row>
    <row r="3" spans="1:6" ht="13" thickBot="1" x14ac:dyDescent="0.3"/>
    <row r="4" spans="1:6" ht="13" x14ac:dyDescent="0.3">
      <c r="A4" s="43" t="s">
        <v>1</v>
      </c>
      <c r="B4" s="43"/>
    </row>
    <row r="5" spans="1:6" x14ac:dyDescent="0.25">
      <c r="A5" s="38" t="s">
        <v>2</v>
      </c>
      <c r="B5" s="38">
        <v>0.99812886474402196</v>
      </c>
    </row>
    <row r="6" spans="1:6" x14ac:dyDescent="0.25">
      <c r="A6" s="150" t="s">
        <v>3</v>
      </c>
      <c r="B6" s="150">
        <v>0.99626123063519001</v>
      </c>
    </row>
    <row r="7" spans="1:6" x14ac:dyDescent="0.25">
      <c r="A7" s="38" t="s">
        <v>4</v>
      </c>
      <c r="B7" s="38">
        <v>0.99606445330019999</v>
      </c>
    </row>
    <row r="8" spans="1:6" x14ac:dyDescent="0.25">
      <c r="A8" s="150" t="s">
        <v>5</v>
      </c>
      <c r="B8" s="150">
        <v>4.6066347045997227E-2</v>
      </c>
    </row>
    <row r="9" spans="1:6" ht="13" thickBot="1" x14ac:dyDescent="0.3">
      <c r="A9" s="151" t="s">
        <v>6</v>
      </c>
      <c r="B9" s="151">
        <v>21</v>
      </c>
    </row>
    <row r="11" spans="1:6" ht="13" thickBot="1" x14ac:dyDescent="0.3">
      <c r="A11" t="s">
        <v>7</v>
      </c>
    </row>
    <row r="12" spans="1:6" ht="13" x14ac:dyDescent="0.3">
      <c r="A12" s="42"/>
      <c r="B12" s="42" t="s">
        <v>8</v>
      </c>
      <c r="C12" s="42" t="s">
        <v>9</v>
      </c>
      <c r="D12" s="42" t="s">
        <v>10</v>
      </c>
      <c r="E12" s="42" t="s">
        <v>11</v>
      </c>
      <c r="F12" s="42" t="s">
        <v>12</v>
      </c>
    </row>
    <row r="13" spans="1:6" x14ac:dyDescent="0.25">
      <c r="A13" s="38" t="s">
        <v>13</v>
      </c>
      <c r="B13" s="38">
        <v>1</v>
      </c>
      <c r="C13" s="38">
        <v>10.743992729935586</v>
      </c>
      <c r="D13" s="38">
        <v>10.743992729935586</v>
      </c>
      <c r="E13" s="38">
        <v>5062.8860823114037</v>
      </c>
      <c r="F13" s="38">
        <v>1.5794639275779364E-24</v>
      </c>
    </row>
    <row r="14" spans="1:6" x14ac:dyDescent="0.25">
      <c r="A14" s="38" t="s">
        <v>14</v>
      </c>
      <c r="B14" s="38">
        <v>19</v>
      </c>
      <c r="C14" s="38">
        <v>4.0320058273082889E-2</v>
      </c>
      <c r="D14" s="38">
        <v>2.1221083301622575E-3</v>
      </c>
      <c r="E14" s="38"/>
      <c r="F14" s="38"/>
    </row>
    <row r="15" spans="1:6" ht="13" thickBot="1" x14ac:dyDescent="0.3">
      <c r="A15" s="41" t="s">
        <v>15</v>
      </c>
      <c r="B15" s="41">
        <v>20</v>
      </c>
      <c r="C15" s="41">
        <v>10.78431278820867</v>
      </c>
      <c r="D15" s="41"/>
      <c r="E15" s="41"/>
      <c r="F15" s="41"/>
    </row>
    <row r="16" spans="1:6" ht="13" thickBot="1" x14ac:dyDescent="0.3"/>
    <row r="17" spans="1:9" ht="13" x14ac:dyDescent="0.3">
      <c r="A17" s="42"/>
      <c r="B17" s="152" t="s">
        <v>16</v>
      </c>
      <c r="C17" s="42" t="s">
        <v>5</v>
      </c>
      <c r="D17" s="42" t="s">
        <v>17</v>
      </c>
      <c r="E17" s="152" t="s">
        <v>18</v>
      </c>
      <c r="F17" s="42" t="s">
        <v>19</v>
      </c>
      <c r="G17" s="42" t="s">
        <v>20</v>
      </c>
      <c r="H17" s="42" t="s">
        <v>21</v>
      </c>
      <c r="I17" s="42" t="s">
        <v>22</v>
      </c>
    </row>
    <row r="18" spans="1:9" x14ac:dyDescent="0.25">
      <c r="A18" s="38" t="s">
        <v>23</v>
      </c>
      <c r="B18" s="150">
        <v>3.1107481069921117E-2</v>
      </c>
      <c r="C18" s="38">
        <v>1.397502111217312E-2</v>
      </c>
      <c r="D18" s="38">
        <v>2.2259344597930193</v>
      </c>
      <c r="E18" s="150">
        <v>3.8319509722011452E-2</v>
      </c>
      <c r="F18" s="38">
        <v>1.8574257212788069E-3</v>
      </c>
      <c r="G18" s="38">
        <v>6.0357536418563423E-2</v>
      </c>
      <c r="H18" s="38">
        <v>1.8574257212788069E-3</v>
      </c>
      <c r="I18" s="38">
        <v>6.0357536418563423E-2</v>
      </c>
    </row>
    <row r="19" spans="1:9" ht="13" thickBot="1" x14ac:dyDescent="0.3">
      <c r="A19" s="153" t="s">
        <v>96</v>
      </c>
      <c r="B19" s="151">
        <v>0.69843040496234321</v>
      </c>
      <c r="C19" s="41">
        <v>9.8157629022800983E-3</v>
      </c>
      <c r="D19" s="41">
        <v>71.153960411992543</v>
      </c>
      <c r="E19" s="151">
        <v>1.5794639275779364E-24</v>
      </c>
      <c r="F19" s="41">
        <v>0.67788577709550224</v>
      </c>
      <c r="G19" s="41">
        <v>0.71897503282918418</v>
      </c>
      <c r="H19" s="41">
        <v>0.67788577709550224</v>
      </c>
      <c r="I19" s="41">
        <v>0.71897503282918418</v>
      </c>
    </row>
    <row r="23" spans="1:9" x14ac:dyDescent="0.25">
      <c r="A23" t="s">
        <v>46</v>
      </c>
    </row>
    <row r="24" spans="1:9" ht="13" thickBot="1" x14ac:dyDescent="0.3">
      <c r="D24" s="154"/>
    </row>
    <row r="25" spans="1:9" ht="91" x14ac:dyDescent="0.3">
      <c r="A25" s="160" t="s">
        <v>47</v>
      </c>
      <c r="B25" s="160" t="s">
        <v>88</v>
      </c>
      <c r="C25" s="160" t="s">
        <v>25</v>
      </c>
      <c r="D25" s="161" t="s">
        <v>96</v>
      </c>
      <c r="E25" s="160" t="s">
        <v>91</v>
      </c>
      <c r="F25" s="162" t="s">
        <v>92</v>
      </c>
    </row>
    <row r="26" spans="1:9" x14ac:dyDescent="0.25">
      <c r="A26" s="38">
        <v>1</v>
      </c>
      <c r="B26" s="38">
        <v>0.17149199246735211</v>
      </c>
      <c r="C26" s="38">
        <v>1.1194932854488859E-3</v>
      </c>
      <c r="D26" s="155">
        <v>0.20100000000000001</v>
      </c>
      <c r="E26" s="157">
        <v>40879</v>
      </c>
      <c r="F26" s="11">
        <v>0.172611485752801</v>
      </c>
    </row>
    <row r="27" spans="1:9" x14ac:dyDescent="0.25">
      <c r="A27" s="38">
        <v>2</v>
      </c>
      <c r="B27" s="38">
        <v>0.3328294160136534</v>
      </c>
      <c r="C27" s="38">
        <v>-2.4871947739635414E-2</v>
      </c>
      <c r="D27" s="30">
        <v>0.432</v>
      </c>
      <c r="E27" s="157">
        <v>40947</v>
      </c>
      <c r="F27" s="11">
        <v>0.30795746827401799</v>
      </c>
    </row>
    <row r="28" spans="1:9" x14ac:dyDescent="0.25">
      <c r="A28" s="38">
        <v>3</v>
      </c>
      <c r="B28" s="38">
        <v>0.57937534896536058</v>
      </c>
      <c r="C28" s="38">
        <v>-8.5749253565871042E-3</v>
      </c>
      <c r="D28" s="30">
        <v>0.78500000000000003</v>
      </c>
      <c r="E28" s="157">
        <v>40966</v>
      </c>
      <c r="F28" s="11">
        <v>0.57080042360877348</v>
      </c>
    </row>
    <row r="29" spans="1:9" x14ac:dyDescent="0.25">
      <c r="A29" s="38">
        <v>4</v>
      </c>
      <c r="B29" s="38">
        <v>1.9874110453694445</v>
      </c>
      <c r="C29" s="38">
        <v>8.0207640416333437E-2</v>
      </c>
      <c r="D29" s="30">
        <v>2.8010000000000002</v>
      </c>
      <c r="E29" s="157">
        <v>40985</v>
      </c>
      <c r="F29" s="11">
        <v>2.0676186857857779</v>
      </c>
    </row>
    <row r="30" spans="1:9" x14ac:dyDescent="0.25">
      <c r="A30" s="38">
        <v>5</v>
      </c>
      <c r="B30" s="38">
        <v>2.0425870473614696</v>
      </c>
      <c r="C30" s="38">
        <v>-0.13016365608445923</v>
      </c>
      <c r="D30" s="30">
        <v>2.88</v>
      </c>
      <c r="E30" s="157">
        <v>41031</v>
      </c>
      <c r="F30" s="11">
        <v>1.9124233912770103</v>
      </c>
    </row>
    <row r="31" spans="1:9" x14ac:dyDescent="0.25">
      <c r="A31" s="38">
        <v>6</v>
      </c>
      <c r="B31" s="38">
        <v>0.44667357202251529</v>
      </c>
      <c r="C31" s="38">
        <v>-2.5857365577669988E-2</v>
      </c>
      <c r="D31" s="30">
        <v>0.59499999999999997</v>
      </c>
      <c r="E31" s="157">
        <v>41096</v>
      </c>
      <c r="F31" s="11">
        <v>0.4208162064448453</v>
      </c>
    </row>
    <row r="32" spans="1:9" x14ac:dyDescent="0.25">
      <c r="A32" s="38">
        <v>7</v>
      </c>
      <c r="B32" s="38">
        <v>9.6759939136381382E-2</v>
      </c>
      <c r="C32" s="38">
        <v>-4.9929276575840092E-3</v>
      </c>
      <c r="D32" s="30">
        <v>9.4E-2</v>
      </c>
      <c r="E32" s="157">
        <v>41192</v>
      </c>
      <c r="F32" s="11">
        <v>9.1767011478797372E-2</v>
      </c>
    </row>
    <row r="33" spans="1:6" x14ac:dyDescent="0.25">
      <c r="A33" s="38">
        <v>8</v>
      </c>
      <c r="B33" s="38">
        <v>1.239392081654775</v>
      </c>
      <c r="C33" s="38">
        <v>3.7211280041183681E-2</v>
      </c>
      <c r="D33" s="30">
        <v>1.73</v>
      </c>
      <c r="E33" s="157">
        <v>41248</v>
      </c>
      <c r="F33" s="11">
        <v>1.2766033616959587</v>
      </c>
    </row>
    <row r="34" spans="1:6" x14ac:dyDescent="0.25">
      <c r="A34" s="38">
        <v>9</v>
      </c>
      <c r="B34" s="38">
        <v>0.4850872442954442</v>
      </c>
      <c r="C34" s="38">
        <v>1.2655049458937251E-3</v>
      </c>
      <c r="D34" s="30">
        <v>0.65</v>
      </c>
      <c r="E34" s="157">
        <v>41309</v>
      </c>
      <c r="F34" s="11">
        <v>0.48635274924133792</v>
      </c>
    </row>
    <row r="35" spans="1:6" x14ac:dyDescent="0.25">
      <c r="A35" s="38">
        <v>10</v>
      </c>
      <c r="B35" s="38">
        <v>0.85316006771059916</v>
      </c>
      <c r="C35" s="38">
        <v>1.7516651875921996E-2</v>
      </c>
      <c r="D35" s="30">
        <v>1.177</v>
      </c>
      <c r="E35" s="157">
        <v>41361</v>
      </c>
      <c r="F35" s="11">
        <v>0.87067671958652115</v>
      </c>
    </row>
    <row r="36" spans="1:6" x14ac:dyDescent="0.25">
      <c r="A36" s="38">
        <v>11</v>
      </c>
      <c r="B36" s="38">
        <v>2.3003078667925743</v>
      </c>
      <c r="C36" s="38">
        <v>5.6000736709313159E-2</v>
      </c>
      <c r="D36" s="30">
        <v>3.2490000000000001</v>
      </c>
      <c r="E36" s="157">
        <v>41372</v>
      </c>
      <c r="F36" s="11">
        <v>2.3563086035018874</v>
      </c>
    </row>
    <row r="37" spans="1:6" x14ac:dyDescent="0.25">
      <c r="A37" s="38">
        <v>12</v>
      </c>
      <c r="B37" s="38">
        <v>0.19942920866584582</v>
      </c>
      <c r="C37" s="38">
        <v>6.4582731139431887E-2</v>
      </c>
      <c r="D37" s="30">
        <v>0.24099999999999999</v>
      </c>
      <c r="E37" s="157">
        <v>41456</v>
      </c>
      <c r="F37" s="11">
        <v>0.26401193980527771</v>
      </c>
    </row>
    <row r="38" spans="1:6" x14ac:dyDescent="0.25">
      <c r="A38" s="38">
        <v>13</v>
      </c>
      <c r="B38" s="38">
        <v>0.11212540804555293</v>
      </c>
      <c r="C38" s="38">
        <v>-7.4413174250108904E-3</v>
      </c>
      <c r="D38" s="30">
        <v>0.11600000000000001</v>
      </c>
      <c r="E38" s="157">
        <v>41568</v>
      </c>
      <c r="F38" s="11">
        <v>0.10468409062054204</v>
      </c>
    </row>
    <row r="39" spans="1:6" x14ac:dyDescent="0.25">
      <c r="A39" s="38">
        <v>14</v>
      </c>
      <c r="B39" s="38">
        <v>0.22527113364945256</v>
      </c>
      <c r="C39" s="38">
        <v>2.8062002986130763E-2</v>
      </c>
      <c r="D39" s="30">
        <v>0.27800000000000002</v>
      </c>
      <c r="E39" s="157">
        <v>41639</v>
      </c>
      <c r="F39" s="11">
        <v>0.25333313663558332</v>
      </c>
    </row>
    <row r="40" spans="1:6" x14ac:dyDescent="0.25">
      <c r="A40" s="38">
        <v>15</v>
      </c>
      <c r="B40" s="38">
        <v>0.37683053152628099</v>
      </c>
      <c r="C40" s="38">
        <v>-3.7196743112617447E-3</v>
      </c>
      <c r="D40" s="30">
        <v>0.495</v>
      </c>
      <c r="E40" s="157">
        <v>41696</v>
      </c>
      <c r="F40" s="11">
        <v>0.37311085721501924</v>
      </c>
    </row>
    <row r="41" spans="1:6" x14ac:dyDescent="0.25">
      <c r="A41" s="38">
        <v>16</v>
      </c>
      <c r="B41" s="38">
        <v>1.687085971235637</v>
      </c>
      <c r="C41" s="38">
        <v>-5.7938249197366565E-2</v>
      </c>
      <c r="D41" s="30">
        <v>2.371</v>
      </c>
      <c r="E41" s="157">
        <v>41766</v>
      </c>
      <c r="F41" s="11">
        <v>1.6291477220382704</v>
      </c>
    </row>
    <row r="42" spans="1:6" x14ac:dyDescent="0.25">
      <c r="A42" s="38">
        <v>17</v>
      </c>
      <c r="B42" s="38">
        <v>1.3525378072586745</v>
      </c>
      <c r="C42" s="38">
        <v>2.2466123819908645E-2</v>
      </c>
      <c r="D42" s="30">
        <v>1.8919999999999999</v>
      </c>
      <c r="E42" s="157">
        <v>41778</v>
      </c>
      <c r="F42" s="11">
        <v>1.3750039310785831</v>
      </c>
    </row>
    <row r="43" spans="1:6" x14ac:dyDescent="0.25">
      <c r="A43" s="38">
        <v>18</v>
      </c>
      <c r="B43" s="38">
        <v>0.18755589178148599</v>
      </c>
      <c r="C43" s="38">
        <v>-4.1818975128985691E-2</v>
      </c>
      <c r="D43" s="30">
        <v>0.224</v>
      </c>
      <c r="E43" s="157">
        <v>41836</v>
      </c>
      <c r="F43" s="11">
        <v>0.1457369166525003</v>
      </c>
    </row>
    <row r="44" spans="1:6" x14ac:dyDescent="0.25">
      <c r="A44" s="38">
        <v>19</v>
      </c>
      <c r="B44" s="38">
        <v>4.926667159894204E-2</v>
      </c>
      <c r="C44" s="38">
        <v>-6.7726490018042013E-3</v>
      </c>
      <c r="D44" s="30">
        <v>2.5999999999999999E-2</v>
      </c>
      <c r="E44" s="157">
        <v>41877</v>
      </c>
      <c r="F44" s="11">
        <v>4.2494022597137839E-2</v>
      </c>
    </row>
    <row r="45" spans="1:6" x14ac:dyDescent="0.25">
      <c r="A45" s="38">
        <v>20</v>
      </c>
      <c r="B45" s="38">
        <v>8.0556353741255027E-2</v>
      </c>
      <c r="C45" s="38">
        <v>6.1780425105909531E-3</v>
      </c>
      <c r="D45" s="30">
        <v>7.0800000000000002E-2</v>
      </c>
      <c r="E45" s="157">
        <v>41913</v>
      </c>
      <c r="F45" s="11">
        <v>8.673439625184598E-2</v>
      </c>
    </row>
    <row r="46" spans="1:6" ht="13" thickBot="1" x14ac:dyDescent="0.3">
      <c r="A46" s="41">
        <v>21</v>
      </c>
      <c r="B46" s="41">
        <v>0.3537823281625237</v>
      </c>
      <c r="C46" s="41">
        <v>-2.4585202497955927E-3</v>
      </c>
      <c r="D46" s="156">
        <v>0.46200000000000002</v>
      </c>
      <c r="E46" s="159">
        <v>42003</v>
      </c>
      <c r="F46" s="154">
        <v>0.3513238079127281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Charts</vt:lpstr>
      </vt:variant>
      <vt:variant>
        <vt:i4>4</vt:i4>
      </vt:variant>
    </vt:vector>
  </HeadingPairs>
  <TitlesOfParts>
    <vt:vector size="18" baseType="lpstr">
      <vt:lpstr>Map</vt:lpstr>
      <vt:lpstr>Site Sketch</vt:lpstr>
      <vt:lpstr>ADVM QM Summary</vt:lpstr>
      <vt:lpstr>Rating Development</vt:lpstr>
      <vt:lpstr>Rating Analysis Summary</vt:lpstr>
      <vt:lpstr>Rating No. 5</vt:lpstr>
      <vt:lpstr>Reg 1 - Cell 1 Vi vs Vm</vt:lpstr>
      <vt:lpstr>Reg 2 - Cell 2 Vi vs Vm</vt:lpstr>
      <vt:lpstr>Reg 3 - Cell 3 Vi vs Vm</vt:lpstr>
      <vt:lpstr>Reg 4 - Cell 4 Vi vs Vm</vt:lpstr>
      <vt:lpstr>Reg 5 - Cell 5 Vi vs Vm</vt:lpstr>
      <vt:lpstr>Reg 6 - RA Cell vs Vm</vt:lpstr>
      <vt:lpstr>Reg 7 - Stage vs Vm</vt:lpstr>
      <vt:lpstr>Stage Area Rating 1.0</vt:lpstr>
      <vt:lpstr>Plot - RA Vi vs Vm</vt:lpstr>
      <vt:lpstr>Plot - Multicell Vi vs Vm</vt:lpstr>
      <vt:lpstr>Plot - Stage vs Vm</vt:lpstr>
      <vt:lpstr>Plot - Vm Rated vs Vm Meas</vt:lpstr>
    </vt:vector>
  </TitlesOfParts>
  <Company>US Geological Survey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nazarian</dc:creator>
  <cp:lastModifiedBy>Kevin A. Oberg</cp:lastModifiedBy>
  <cp:lastPrinted>2015-01-14T15:05:14Z</cp:lastPrinted>
  <dcterms:created xsi:type="dcterms:W3CDTF">2001-01-03T16:08:12Z</dcterms:created>
  <dcterms:modified xsi:type="dcterms:W3CDTF">2015-02-28T23:12:58Z</dcterms:modified>
</cp:coreProperties>
</file>